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40" windowWidth="19320" windowHeight="1272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Rekapitulace!$G$24</definedName>
    <definedName name="Dodavka0">Položky!#REF!</definedName>
    <definedName name="HSV">Rekapitulace!$E$24</definedName>
    <definedName name="HSV0">Položky!#REF!</definedName>
    <definedName name="HZS">Rekapitulace!$I$24</definedName>
    <definedName name="HZS0">Položky!#REF!</definedName>
    <definedName name="JKSO">'Krycí list'!$G$2</definedName>
    <definedName name="MJ">'Krycí list'!$G$5</definedName>
    <definedName name="Mont">Rekapitulace!$H$24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Položky!$A$1:$G$133</definedName>
    <definedName name="_xlnm.Print_Area" localSheetId="1">Rekapitulace!$A$1:$I$38</definedName>
    <definedName name="PocetMJ">'Krycí list'!$G$6</definedName>
    <definedName name="Poznamka">'Krycí list'!$B$37</definedName>
    <definedName name="Projektant">'Krycí list'!$C$8</definedName>
    <definedName name="PSV">Rekapitulace!$F$24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6"/>
  <c r="D15"/>
  <c r="BE132" i="3"/>
  <c r="BD132"/>
  <c r="BC132"/>
  <c r="BB132"/>
  <c r="G132"/>
  <c r="BA132" s="1"/>
  <c r="BE131"/>
  <c r="BE133" s="1"/>
  <c r="I23" i="2" s="1"/>
  <c r="BD131" i="3"/>
  <c r="BC131"/>
  <c r="BC133" s="1"/>
  <c r="G23" i="2" s="1"/>
  <c r="BB131" i="3"/>
  <c r="BA131"/>
  <c r="G131"/>
  <c r="B23" i="2"/>
  <c r="A23"/>
  <c r="BD133" i="3"/>
  <c r="H23" i="2" s="1"/>
  <c r="BB133" i="3"/>
  <c r="F23" i="2" s="1"/>
  <c r="C133" i="3"/>
  <c r="BE128"/>
  <c r="BD128"/>
  <c r="BC128"/>
  <c r="BB128"/>
  <c r="BA128"/>
  <c r="G128"/>
  <c r="G129" s="1"/>
  <c r="BE127"/>
  <c r="BE129" s="1"/>
  <c r="I22" i="2" s="1"/>
  <c r="BD127" i="3"/>
  <c r="BC127"/>
  <c r="BA127"/>
  <c r="G127"/>
  <c r="BB127" s="1"/>
  <c r="B22" i="2"/>
  <c r="A22"/>
  <c r="BD129" i="3"/>
  <c r="H22" i="2" s="1"/>
  <c r="C129" i="3"/>
  <c r="BE124"/>
  <c r="BD124"/>
  <c r="BC124"/>
  <c r="BB124"/>
  <c r="BA124"/>
  <c r="G124"/>
  <c r="BE123"/>
  <c r="BD123"/>
  <c r="BC123"/>
  <c r="BA123"/>
  <c r="G123"/>
  <c r="BB123" s="1"/>
  <c r="BE122"/>
  <c r="BD122"/>
  <c r="BC122"/>
  <c r="BB122"/>
  <c r="BA122"/>
  <c r="G122"/>
  <c r="BE121"/>
  <c r="BD121"/>
  <c r="BC121"/>
  <c r="BA121"/>
  <c r="G121"/>
  <c r="BB121" s="1"/>
  <c r="BE120"/>
  <c r="BD120"/>
  <c r="BC120"/>
  <c r="BA120"/>
  <c r="G120"/>
  <c r="BB120" s="1"/>
  <c r="BE119"/>
  <c r="BD119"/>
  <c r="BC119"/>
  <c r="BA119"/>
  <c r="G119"/>
  <c r="BB119" s="1"/>
  <c r="BE118"/>
  <c r="BD118"/>
  <c r="BC118"/>
  <c r="BA118"/>
  <c r="G118"/>
  <c r="BB118" s="1"/>
  <c r="BE117"/>
  <c r="BD117"/>
  <c r="BC117"/>
  <c r="BA117"/>
  <c r="G117"/>
  <c r="BB117" s="1"/>
  <c r="BE115"/>
  <c r="BD115"/>
  <c r="BC115"/>
  <c r="BA115"/>
  <c r="G115"/>
  <c r="BB115" s="1"/>
  <c r="BE113"/>
  <c r="BD113"/>
  <c r="BC113"/>
  <c r="BA113"/>
  <c r="G113"/>
  <c r="BB113" s="1"/>
  <c r="BE111"/>
  <c r="BD111"/>
  <c r="BC111"/>
  <c r="BA111"/>
  <c r="G111"/>
  <c r="BB111" s="1"/>
  <c r="BE109"/>
  <c r="BD109"/>
  <c r="BC109"/>
  <c r="BA109"/>
  <c r="G109"/>
  <c r="BB109" s="1"/>
  <c r="BE108"/>
  <c r="BD108"/>
  <c r="BC108"/>
  <c r="BA108"/>
  <c r="G108"/>
  <c r="BB108" s="1"/>
  <c r="BE107"/>
  <c r="BD107"/>
  <c r="BC107"/>
  <c r="BA107"/>
  <c r="G107"/>
  <c r="BB107" s="1"/>
  <c r="BE106"/>
  <c r="BD106"/>
  <c r="BC106"/>
  <c r="BA106"/>
  <c r="G106"/>
  <c r="BB106" s="1"/>
  <c r="BE105"/>
  <c r="BD105"/>
  <c r="BC105"/>
  <c r="BA105"/>
  <c r="G105"/>
  <c r="BB105" s="1"/>
  <c r="BE104"/>
  <c r="BD104"/>
  <c r="BD125" s="1"/>
  <c r="H21" i="2" s="1"/>
  <c r="BC104" i="3"/>
  <c r="BA104"/>
  <c r="G104"/>
  <c r="BB104" s="1"/>
  <c r="B21" i="2"/>
  <c r="A21"/>
  <c r="C125" i="3"/>
  <c r="BE101"/>
  <c r="BD101"/>
  <c r="BC101"/>
  <c r="BB101"/>
  <c r="BA101"/>
  <c r="G101"/>
  <c r="BE100"/>
  <c r="BD100"/>
  <c r="BD102" s="1"/>
  <c r="H20" i="2" s="1"/>
  <c r="BC100" i="3"/>
  <c r="BC102" s="1"/>
  <c r="G20" i="2" s="1"/>
  <c r="BA100" i="3"/>
  <c r="G100"/>
  <c r="BB100" s="1"/>
  <c r="BE99"/>
  <c r="BD99"/>
  <c r="BC99"/>
  <c r="BA99"/>
  <c r="BA102" s="1"/>
  <c r="E20" i="2" s="1"/>
  <c r="G99" i="3"/>
  <c r="BB99" s="1"/>
  <c r="B20" i="2"/>
  <c r="A20"/>
  <c r="C102" i="3"/>
  <c r="BE96"/>
  <c r="BE97" s="1"/>
  <c r="I19" i="2" s="1"/>
  <c r="BD96" i="3"/>
  <c r="BC96"/>
  <c r="BB96"/>
  <c r="BA96"/>
  <c r="BA97" s="1"/>
  <c r="E19" i="2" s="1"/>
  <c r="G96" i="3"/>
  <c r="B19" i="2"/>
  <c r="A19"/>
  <c r="BD97" i="3"/>
  <c r="H19" i="2" s="1"/>
  <c r="BC97" i="3"/>
  <c r="G19" i="2" s="1"/>
  <c r="BB97" i="3"/>
  <c r="F19" i="2" s="1"/>
  <c r="G97" i="3"/>
  <c r="C97"/>
  <c r="BE93"/>
  <c r="BE94" s="1"/>
  <c r="I18" i="2" s="1"/>
  <c r="BD93" i="3"/>
  <c r="BC93"/>
  <c r="BB93"/>
  <c r="BB94" s="1"/>
  <c r="F18" i="2" s="1"/>
  <c r="BA93" i="3"/>
  <c r="BA94" s="1"/>
  <c r="E18" i="2" s="1"/>
  <c r="G93" i="3"/>
  <c r="H18" i="2"/>
  <c r="B18"/>
  <c r="A18"/>
  <c r="BD94" i="3"/>
  <c r="BC94"/>
  <c r="G18" i="2" s="1"/>
  <c r="G94" i="3"/>
  <c r="C94"/>
  <c r="BE90"/>
  <c r="BE91" s="1"/>
  <c r="I17" i="2" s="1"/>
  <c r="BD90" i="3"/>
  <c r="BC90"/>
  <c r="BB90"/>
  <c r="BA90"/>
  <c r="BA91" s="1"/>
  <c r="E17" i="2" s="1"/>
  <c r="G90" i="3"/>
  <c r="H17" i="2"/>
  <c r="G17"/>
  <c r="B17"/>
  <c r="A17"/>
  <c r="BD91" i="3"/>
  <c r="BC91"/>
  <c r="BB91"/>
  <c r="F17" i="2" s="1"/>
  <c r="G91" i="3"/>
  <c r="C91"/>
  <c r="BE87"/>
  <c r="BE88" s="1"/>
  <c r="I16" i="2" s="1"/>
  <c r="BD87" i="3"/>
  <c r="BD88" s="1"/>
  <c r="H16" i="2" s="1"/>
  <c r="BC87" i="3"/>
  <c r="BB87"/>
  <c r="G87"/>
  <c r="BA87" s="1"/>
  <c r="BA88" s="1"/>
  <c r="E16" i="2" s="1"/>
  <c r="G16"/>
  <c r="B16"/>
  <c r="A16"/>
  <c r="BC88" i="3"/>
  <c r="BB88"/>
  <c r="F16" i="2" s="1"/>
  <c r="C88" i="3"/>
  <c r="BE84"/>
  <c r="BD84"/>
  <c r="BC84"/>
  <c r="BB84"/>
  <c r="G84"/>
  <c r="BA84" s="1"/>
  <c r="BE83"/>
  <c r="BD83"/>
  <c r="BC83"/>
  <c r="BB83"/>
  <c r="G83"/>
  <c r="BA83" s="1"/>
  <c r="BE82"/>
  <c r="BD82"/>
  <c r="BC82"/>
  <c r="BB82"/>
  <c r="BA82"/>
  <c r="G82"/>
  <c r="BE81"/>
  <c r="BD81"/>
  <c r="BC81"/>
  <c r="BB81"/>
  <c r="G81"/>
  <c r="BA81" s="1"/>
  <c r="BE80"/>
  <c r="BE85" s="1"/>
  <c r="I15" i="2" s="1"/>
  <c r="BD80" i="3"/>
  <c r="BC80"/>
  <c r="BB80"/>
  <c r="BA80"/>
  <c r="G80"/>
  <c r="BE79"/>
  <c r="BD79"/>
  <c r="BD85" s="1"/>
  <c r="H15" i="2" s="1"/>
  <c r="BC79" i="3"/>
  <c r="BC85" s="1"/>
  <c r="G15" i="2" s="1"/>
  <c r="BB79" i="3"/>
  <c r="G79"/>
  <c r="BA79" s="1"/>
  <c r="B15" i="2"/>
  <c r="A15"/>
  <c r="C85" i="3"/>
  <c r="BD72"/>
  <c r="BC72"/>
  <c r="BB72"/>
  <c r="BA72"/>
  <c r="G72"/>
  <c r="BE72" s="1"/>
  <c r="BE71"/>
  <c r="BD71"/>
  <c r="BC71"/>
  <c r="BB71"/>
  <c r="BA71"/>
  <c r="G71"/>
  <c r="BE70"/>
  <c r="BD70"/>
  <c r="BC70"/>
  <c r="BB70"/>
  <c r="G70"/>
  <c r="BA70" s="1"/>
  <c r="BE69"/>
  <c r="BD69"/>
  <c r="BC69"/>
  <c r="BB69"/>
  <c r="BA69"/>
  <c r="G69"/>
  <c r="BE68"/>
  <c r="BD68"/>
  <c r="BC68"/>
  <c r="BB68"/>
  <c r="G68"/>
  <c r="BA68" s="1"/>
  <c r="BE67"/>
  <c r="BD67"/>
  <c r="BC67"/>
  <c r="BB67"/>
  <c r="G67"/>
  <c r="BA67" s="1"/>
  <c r="BE66"/>
  <c r="BD66"/>
  <c r="BC66"/>
  <c r="BB66"/>
  <c r="G66"/>
  <c r="BA66" s="1"/>
  <c r="BE65"/>
  <c r="BD65"/>
  <c r="BC65"/>
  <c r="BB65"/>
  <c r="BA65"/>
  <c r="G65"/>
  <c r="BE64"/>
  <c r="BD64"/>
  <c r="BC64"/>
  <c r="BB64"/>
  <c r="G64"/>
  <c r="BA64" s="1"/>
  <c r="BE63"/>
  <c r="BD63"/>
  <c r="BC63"/>
  <c r="BB63"/>
  <c r="G63"/>
  <c r="BA63" s="1"/>
  <c r="BE62"/>
  <c r="BD62"/>
  <c r="BD77" s="1"/>
  <c r="H14" i="2" s="1"/>
  <c r="BC62" i="3"/>
  <c r="BB62"/>
  <c r="G62"/>
  <c r="BA62" s="1"/>
  <c r="B14" i="2"/>
  <c r="A14"/>
  <c r="C77" i="3"/>
  <c r="BE58"/>
  <c r="BD58"/>
  <c r="BC58"/>
  <c r="BB58"/>
  <c r="G58"/>
  <c r="BA58" s="1"/>
  <c r="BE56"/>
  <c r="BD56"/>
  <c r="BC56"/>
  <c r="BB56"/>
  <c r="BA56"/>
  <c r="G56"/>
  <c r="BE55"/>
  <c r="BD55"/>
  <c r="BC55"/>
  <c r="BB55"/>
  <c r="G55"/>
  <c r="BA55" s="1"/>
  <c r="BE54"/>
  <c r="BE60" s="1"/>
  <c r="I13" i="2" s="1"/>
  <c r="BD54" i="3"/>
  <c r="BC54"/>
  <c r="BB54"/>
  <c r="G54"/>
  <c r="BA54" s="1"/>
  <c r="BA60" s="1"/>
  <c r="E13" i="2" s="1"/>
  <c r="B13"/>
  <c r="A13"/>
  <c r="BB60" i="3"/>
  <c r="F13" i="2" s="1"/>
  <c r="C60" i="3"/>
  <c r="BE51"/>
  <c r="BE52" s="1"/>
  <c r="I12" i="2" s="1"/>
  <c r="BD51" i="3"/>
  <c r="BD52" s="1"/>
  <c r="H12" i="2" s="1"/>
  <c r="BC51" i="3"/>
  <c r="BB51"/>
  <c r="G51"/>
  <c r="BA51" s="1"/>
  <c r="BA52" s="1"/>
  <c r="E12" i="2" s="1"/>
  <c r="G12"/>
  <c r="B12"/>
  <c r="A12"/>
  <c r="BC52" i="3"/>
  <c r="BB52"/>
  <c r="F12" i="2" s="1"/>
  <c r="G52" i="3"/>
  <c r="C52"/>
  <c r="BE47"/>
  <c r="BE49" s="1"/>
  <c r="I11" i="2" s="1"/>
  <c r="BD47" i="3"/>
  <c r="BD49" s="1"/>
  <c r="H11" i="2" s="1"/>
  <c r="BC47" i="3"/>
  <c r="BC49" s="1"/>
  <c r="G11" i="2" s="1"/>
  <c r="BB47" i="3"/>
  <c r="G47"/>
  <c r="BA47" s="1"/>
  <c r="BA49" s="1"/>
  <c r="E11" i="2" s="1"/>
  <c r="B11"/>
  <c r="A11"/>
  <c r="BB49" i="3"/>
  <c r="F11" i="2" s="1"/>
  <c r="G49" i="3"/>
  <c r="C49"/>
  <c r="BE43"/>
  <c r="BE45" s="1"/>
  <c r="I10" i="2" s="1"/>
  <c r="BD43" i="3"/>
  <c r="BD45" s="1"/>
  <c r="H10" i="2" s="1"/>
  <c r="BC43" i="3"/>
  <c r="BC45" s="1"/>
  <c r="G10" i="2" s="1"/>
  <c r="BB43" i="3"/>
  <c r="BB45" s="1"/>
  <c r="F10" i="2" s="1"/>
  <c r="G43" i="3"/>
  <c r="BA43" s="1"/>
  <c r="BA45" s="1"/>
  <c r="E10" i="2" s="1"/>
  <c r="B10"/>
  <c r="A10"/>
  <c r="G45" i="3"/>
  <c r="C45"/>
  <c r="BE40"/>
  <c r="BE41" s="1"/>
  <c r="I9" i="2" s="1"/>
  <c r="BD40" i="3"/>
  <c r="BD41" s="1"/>
  <c r="H9" i="2" s="1"/>
  <c r="BC40" i="3"/>
  <c r="BC41" s="1"/>
  <c r="G9" i="2" s="1"/>
  <c r="BB40" i="3"/>
  <c r="BB41" s="1"/>
  <c r="F9" i="2" s="1"/>
  <c r="BA40" i="3"/>
  <c r="BA41" s="1"/>
  <c r="E9" i="2" s="1"/>
  <c r="G40" i="3"/>
  <c r="B9" i="2"/>
  <c r="A9"/>
  <c r="G41" i="3"/>
  <c r="C41"/>
  <c r="BE36"/>
  <c r="BE38" s="1"/>
  <c r="I8" i="2" s="1"/>
  <c r="BD36" i="3"/>
  <c r="BD38" s="1"/>
  <c r="H8" i="2" s="1"/>
  <c r="BC36" i="3"/>
  <c r="BC38" s="1"/>
  <c r="G8" i="2" s="1"/>
  <c r="BB36" i="3"/>
  <c r="BB38" s="1"/>
  <c r="F8" i="2" s="1"/>
  <c r="BA36" i="3"/>
  <c r="BA38" s="1"/>
  <c r="E8" i="2" s="1"/>
  <c r="G36" i="3"/>
  <c r="B8" i="2"/>
  <c r="A8"/>
  <c r="G38" i="3"/>
  <c r="C38"/>
  <c r="BE33"/>
  <c r="BD33"/>
  <c r="BC33"/>
  <c r="BB33"/>
  <c r="BA33"/>
  <c r="G33"/>
  <c r="BE32"/>
  <c r="BD32"/>
  <c r="BC32"/>
  <c r="BB32"/>
  <c r="G32"/>
  <c r="BA32" s="1"/>
  <c r="BE31"/>
  <c r="BD31"/>
  <c r="BC31"/>
  <c r="BB31"/>
  <c r="G31"/>
  <c r="BA31" s="1"/>
  <c r="BE30"/>
  <c r="BD30"/>
  <c r="BC30"/>
  <c r="BB30"/>
  <c r="G30"/>
  <c r="BA30" s="1"/>
  <c r="BE29"/>
  <c r="BD29"/>
  <c r="BC29"/>
  <c r="BB29"/>
  <c r="BA29"/>
  <c r="G29"/>
  <c r="BE28"/>
  <c r="BD28"/>
  <c r="BC28"/>
  <c r="BB28"/>
  <c r="G28"/>
  <c r="BA28" s="1"/>
  <c r="BE27"/>
  <c r="BD27"/>
  <c r="BC27"/>
  <c r="BB27"/>
  <c r="BA27"/>
  <c r="G27"/>
  <c r="BE26"/>
  <c r="BD26"/>
  <c r="BC26"/>
  <c r="BB26"/>
  <c r="G26"/>
  <c r="BA26" s="1"/>
  <c r="BE25"/>
  <c r="BD25"/>
  <c r="BC25"/>
  <c r="BB25"/>
  <c r="G25"/>
  <c r="BA25" s="1"/>
  <c r="BE23"/>
  <c r="BD23"/>
  <c r="BC23"/>
  <c r="BB23"/>
  <c r="G23"/>
  <c r="BA23" s="1"/>
  <c r="BE22"/>
  <c r="BD22"/>
  <c r="BC22"/>
  <c r="BB22"/>
  <c r="BA22"/>
  <c r="G22"/>
  <c r="BE19"/>
  <c r="BD19"/>
  <c r="BC19"/>
  <c r="BB19"/>
  <c r="G19"/>
  <c r="BA19" s="1"/>
  <c r="BE16"/>
  <c r="BD16"/>
  <c r="BC16"/>
  <c r="BB16"/>
  <c r="BA16"/>
  <c r="G16"/>
  <c r="BE14"/>
  <c r="BD14"/>
  <c r="BC14"/>
  <c r="BB14"/>
  <c r="G14"/>
  <c r="BA14" s="1"/>
  <c r="BE12"/>
  <c r="BD12"/>
  <c r="BC12"/>
  <c r="BB12"/>
  <c r="G12"/>
  <c r="BA12" s="1"/>
  <c r="BE10"/>
  <c r="BD10"/>
  <c r="BC10"/>
  <c r="BB10"/>
  <c r="G10"/>
  <c r="BA10" s="1"/>
  <c r="BE8"/>
  <c r="BD8"/>
  <c r="BC8"/>
  <c r="BB8"/>
  <c r="BB34" s="1"/>
  <c r="F7" i="2" s="1"/>
  <c r="BA8" i="3"/>
  <c r="G8"/>
  <c r="B7" i="2"/>
  <c r="A7"/>
  <c r="C34" i="3"/>
  <c r="E4"/>
  <c r="C4"/>
  <c r="F3"/>
  <c r="C3"/>
  <c r="C2" i="2"/>
  <c r="C1"/>
  <c r="C33" i="1"/>
  <c r="F33" s="1"/>
  <c r="C31"/>
  <c r="C9"/>
  <c r="G7"/>
  <c r="D2"/>
  <c r="C2"/>
  <c r="BE77" i="3" l="1"/>
  <c r="I14" i="2" s="1"/>
  <c r="I24" s="1"/>
  <c r="C21" i="1" s="1"/>
  <c r="BB77" i="3"/>
  <c r="F14" i="2" s="1"/>
  <c r="BE102" i="3"/>
  <c r="I20" i="2" s="1"/>
  <c r="BC125" i="3"/>
  <c r="G21" i="2" s="1"/>
  <c r="G88" i="3"/>
  <c r="BD60"/>
  <c r="H13" i="2" s="1"/>
  <c r="G102" i="3"/>
  <c r="BC129"/>
  <c r="G22" i="2" s="1"/>
  <c r="BA133" i="3"/>
  <c r="E23" i="2" s="1"/>
  <c r="BD34" i="3"/>
  <c r="H7" i="2" s="1"/>
  <c r="H24" s="1"/>
  <c r="C17" i="1" s="1"/>
  <c r="BC34" i="3"/>
  <c r="G7" i="2" s="1"/>
  <c r="BB85" i="3"/>
  <c r="F15" i="2" s="1"/>
  <c r="BB102" i="3"/>
  <c r="F20" i="2" s="1"/>
  <c r="G133" i="3"/>
  <c r="BE34"/>
  <c r="I7" i="2" s="1"/>
  <c r="BC60" i="3"/>
  <c r="G13" i="2" s="1"/>
  <c r="G85" i="3"/>
  <c r="BA129"/>
  <c r="E22" i="2" s="1"/>
  <c r="BC77" i="3"/>
  <c r="G14" i="2" s="1"/>
  <c r="BA125" i="3"/>
  <c r="E21" i="2" s="1"/>
  <c r="G77" i="3"/>
  <c r="G125"/>
  <c r="BE125"/>
  <c r="I21" i="2" s="1"/>
  <c r="BB129" i="3"/>
  <c r="F22" i="2" s="1"/>
  <c r="G24"/>
  <c r="C18" i="1" s="1"/>
  <c r="BA77" i="3"/>
  <c r="E14" i="2" s="1"/>
  <c r="BB125" i="3"/>
  <c r="F21" i="2" s="1"/>
  <c r="BA34" i="3"/>
  <c r="E7" i="2" s="1"/>
  <c r="BA85" i="3"/>
  <c r="E15" i="2" s="1"/>
  <c r="G34" i="3"/>
  <c r="G60"/>
  <c r="F24" i="2" l="1"/>
  <c r="C16" i="1" s="1"/>
  <c r="E24" i="2"/>
  <c r="C15" i="1" l="1"/>
  <c r="C19" s="1"/>
  <c r="C22" s="1"/>
  <c r="G36" i="2"/>
  <c r="I36" s="1"/>
  <c r="G35"/>
  <c r="I35" s="1"/>
  <c r="G21" i="1" s="1"/>
  <c r="G34" i="2"/>
  <c r="I34" s="1"/>
  <c r="G20" i="1" s="1"/>
  <c r="G33" i="2"/>
  <c r="I33" s="1"/>
  <c r="G19" i="1" s="1"/>
  <c r="G32" i="2"/>
  <c r="I32" s="1"/>
  <c r="G18" i="1" s="1"/>
  <c r="G31" i="2"/>
  <c r="I31" s="1"/>
  <c r="G17" i="1" s="1"/>
  <c r="G30" i="2"/>
  <c r="I30" s="1"/>
  <c r="G16" i="1" s="1"/>
  <c r="G29" i="2"/>
  <c r="I29" s="1"/>
  <c r="H37" l="1"/>
  <c r="G23" i="1" s="1"/>
  <c r="G22" s="1"/>
  <c r="G15"/>
  <c r="C23" l="1"/>
  <c r="F30" s="1"/>
  <c r="F31" l="1"/>
  <c r="F34" s="1"/>
</calcChain>
</file>

<file path=xl/sharedStrings.xml><?xml version="1.0" encoding="utf-8"?>
<sst xmlns="http://schemas.openxmlformats.org/spreadsheetml/2006/main" count="437" uniqueCount="293">
  <si>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</si>
  <si>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</si>
  <si>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</si>
  <si>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</si>
  <si>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</si>
  <si>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</si>
  <si>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</si>
  <si>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</si>
  <si>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</si>
  <si>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</si>
  <si>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</si>
  <si>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</si>
  <si>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</si>
  <si>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</si>
  <si>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</si>
  <si>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</si>
  <si>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</si>
  <si>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</si>
  <si>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</si>
  <si>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</si>
  <si>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</si>
  <si>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</si>
  <si>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</si>
  <si>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</si>
  <si>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</si>
  <si>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</si>
  <si>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</si>
  <si>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</si>
  <si>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</si>
  <si>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</si>
  <si>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</si>
  <si>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</si>
  <si>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</si>
  <si>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</si>
  <si>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</si>
  <si>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</si>
  <si>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</si>
  <si>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</si>
  <si>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</si>
  <si>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</si>
  <si>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</si>
  <si>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</si>
  <si>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</si>
  <si>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</si>
  <si>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</si>
  <si>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</si>
  <si>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</si>
  <si>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</si>
  <si>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</si>
  <si>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</si>
  <si>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</si>
  <si>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</si>
  <si>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</si>
  <si>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</si>
  <si>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</si>
  <si>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</si>
  <si>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</si>
  <si>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</si>
  <si>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</si>
  <si>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</si>
  <si>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</si>
  <si>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</si>
  <si>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</si>
  <si>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</si>
  <si>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</si>
  <si>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</si>
  <si>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</si>
  <si>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</si>
  <si>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</si>
  <si>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</si>
  <si>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</si>
  <si>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</si>
  <si>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</si>
  <si>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</si>
  <si>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</si>
  <si>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</si>
  <si>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</si>
  <si>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</si>
  <si>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SO/297</t>
  </si>
  <si>
    <t>Výměna vněj  vodovodu v ar. hvězdárny Val.Meziříčí</t>
  </si>
  <si>
    <t>01</t>
  </si>
  <si>
    <t>Vnější vodovod</t>
  </si>
  <si>
    <t xml:space="preserve"> Výměna vnějšího vodovodu_9.10.2014</t>
  </si>
  <si>
    <t>132201101R00</t>
  </si>
  <si>
    <t xml:space="preserve">Hloubení rýh šířky do 60 cm v hor.3 do 100 m3 </t>
  </si>
  <si>
    <t>m3</t>
  </si>
  <si>
    <t>143,00*0,40*1,30*0,70</t>
  </si>
  <si>
    <t>132201109R00</t>
  </si>
  <si>
    <t xml:space="preserve">Příplatek za lepivost - hloubení rýh 60 cm v hor.3 </t>
  </si>
  <si>
    <t>132201201R00</t>
  </si>
  <si>
    <t xml:space="preserve">Hloubení rýh šířky do 200 cm v hor.3 do 100 m3 </t>
  </si>
  <si>
    <t>50,00*0,80*1,30*0,70</t>
  </si>
  <si>
    <t>132201209R00</t>
  </si>
  <si>
    <t xml:space="preserve">Příplatek za lepivost - hloubení rýh 200cm v hor.3 </t>
  </si>
  <si>
    <t>132319900U00</t>
  </si>
  <si>
    <t xml:space="preserve">Rýhy hloubené ručně ostatní tř.3 </t>
  </si>
  <si>
    <t>143,00*0,40*1,30*0,30</t>
  </si>
  <si>
    <t>50,00*0,80*1,30*0,30</t>
  </si>
  <si>
    <t>161101101R00</t>
  </si>
  <si>
    <t xml:space="preserve">Svislé přemístění výkopku z hor.1-4 do 2,5 m </t>
  </si>
  <si>
    <t>143,00*0,40*1,30</t>
  </si>
  <si>
    <t>50,00*0,80*1,30</t>
  </si>
  <si>
    <t>162301101R00</t>
  </si>
  <si>
    <t xml:space="preserve">Vodorovné přemístění výkopku z hor.1-4 do 500 m </t>
  </si>
  <si>
    <t>162701109R00</t>
  </si>
  <si>
    <t xml:space="preserve">Příplatek k vod. přemístění hor.1-4 za další 1 km </t>
  </si>
  <si>
    <t>24,00*5,00</t>
  </si>
  <si>
    <t>171201200T00</t>
  </si>
  <si>
    <t xml:space="preserve">Uložení sypaniny podél výkopu </t>
  </si>
  <si>
    <t>174101101R00</t>
  </si>
  <si>
    <t xml:space="preserve">Zásyp jam, rýh, šachet se zhutněním </t>
  </si>
  <si>
    <t>175101101R00</t>
  </si>
  <si>
    <t xml:space="preserve">Obsyp potrubí bez prohození sypaniny </t>
  </si>
  <si>
    <t>180402111R00</t>
  </si>
  <si>
    <t xml:space="preserve">Založení trávníku parkového výsevem v rovině </t>
  </si>
  <si>
    <t>m2</t>
  </si>
  <si>
    <t>112 25-0000.1</t>
  </si>
  <si>
    <t xml:space="preserve">Uložení signalizačního vodiče </t>
  </si>
  <si>
    <t>m</t>
  </si>
  <si>
    <t>112 25-0000.2</t>
  </si>
  <si>
    <t xml:space="preserve">Výstražná folie - uložení </t>
  </si>
  <si>
    <t>583309990001</t>
  </si>
  <si>
    <t xml:space="preserve">Písek kopaný frakce 0,4-0,8 mm </t>
  </si>
  <si>
    <t>28314141.D</t>
  </si>
  <si>
    <t>Fólie výstražná š. 330 x 1,2 mm bílá 3,3 m/kg</t>
  </si>
  <si>
    <t>341402250048</t>
  </si>
  <si>
    <t>Drat cy p 2,5 zzl    347420</t>
  </si>
  <si>
    <t>11</t>
  </si>
  <si>
    <t>Přípravné a přidružené práce</t>
  </si>
  <si>
    <t>113313200U00</t>
  </si>
  <si>
    <t xml:space="preserve">Odstranění podkladů z betonu -30cm </t>
  </si>
  <si>
    <t>0,50/0,20</t>
  </si>
  <si>
    <t>18</t>
  </si>
  <si>
    <t>Povrchové úpravy terénu</t>
  </si>
  <si>
    <t>00572410</t>
  </si>
  <si>
    <t>Směs travní parková II. mírná zátěž PROFI</t>
  </si>
  <si>
    <t>kg</t>
  </si>
  <si>
    <t>5</t>
  </si>
  <si>
    <t>Komunikace</t>
  </si>
  <si>
    <t>566903111R00</t>
  </si>
  <si>
    <t xml:space="preserve">Vyspravení podkladu po překopech kam.hrubě drceným </t>
  </si>
  <si>
    <t>t</t>
  </si>
  <si>
    <t>0,50*1,986</t>
  </si>
  <si>
    <t>56</t>
  </si>
  <si>
    <t>Podkladní vrstvy komunikací a zpevněných ploch</t>
  </si>
  <si>
    <t>566905111R00</t>
  </si>
  <si>
    <t xml:space="preserve">Vyspravení podkladu po překopech podklad.betonem </t>
  </si>
  <si>
    <t>0,50*0,15</t>
  </si>
  <si>
    <t>59</t>
  </si>
  <si>
    <t>Dlažby a předlažby komunikací</t>
  </si>
  <si>
    <t>597101111RT1</t>
  </si>
  <si>
    <t>Montáž odvodňovacího žlabu - polymerbeton včetně betonového lože C 12/15, zatížení A 15 kN</t>
  </si>
  <si>
    <t>87</t>
  </si>
  <si>
    <t>Potrubí z trub z plastických hmot</t>
  </si>
  <si>
    <t>871161121R00</t>
  </si>
  <si>
    <t xml:space="preserve">Montáž trubek polyetylenových ve výkopu d 32 mm </t>
  </si>
  <si>
    <t>871171121R00</t>
  </si>
  <si>
    <t xml:space="preserve">Montáž trubek polyetylenových ve výkopu d 40 mm </t>
  </si>
  <si>
    <t>286134460</t>
  </si>
  <si>
    <t>Trubka SUPERPIPE SDR 11  32 x 3,0 mm návin voda</t>
  </si>
  <si>
    <t>prořez 1,6%:8,00*1,016</t>
  </si>
  <si>
    <t>286134461</t>
  </si>
  <si>
    <t>Trubka SUPERPIPE SDR 11  40 x 3,7 mm návin voda</t>
  </si>
  <si>
    <t>prořez 1,6%:135,00*1,016</t>
  </si>
  <si>
    <t>89</t>
  </si>
  <si>
    <t>Ostatní konstrukce na trubním vedení</t>
  </si>
  <si>
    <t>981_03</t>
  </si>
  <si>
    <t xml:space="preserve">Vysazení odbočky DN 25 na ocelovém potrubí </t>
  </si>
  <si>
    <t>kompl.</t>
  </si>
  <si>
    <t>722130801R00</t>
  </si>
  <si>
    <t xml:space="preserve">Demontáž potrubí ocelových závitových DN 25 </t>
  </si>
  <si>
    <t>891_01</t>
  </si>
  <si>
    <t xml:space="preserve">Demontáž pozinkované mufny DN 1" </t>
  </si>
  <si>
    <t>kus</t>
  </si>
  <si>
    <t>891_02</t>
  </si>
  <si>
    <t xml:space="preserve">Demontáž pozinkované zátky DN 1" </t>
  </si>
  <si>
    <t>891_03</t>
  </si>
  <si>
    <t>Vyřezání závitu na demontovaném potrubí - zaslepen trubky DN 25</t>
  </si>
  <si>
    <t>891_04</t>
  </si>
  <si>
    <t xml:space="preserve">Elektrotvarovka PE - T kus D 40 </t>
  </si>
  <si>
    <t>891_05</t>
  </si>
  <si>
    <t xml:space="preserve">Elektrotvarovka PE - redukce D 32/40 </t>
  </si>
  <si>
    <t>891_06</t>
  </si>
  <si>
    <t xml:space="preserve">Elektrotvarovka PE - mufna D 40 </t>
  </si>
  <si>
    <t>891_07</t>
  </si>
  <si>
    <t xml:space="preserve">Geodetické zaměření potrubí vodovodu v terénu </t>
  </si>
  <si>
    <t>891_08</t>
  </si>
  <si>
    <t xml:space="preserve">Chránička KOPOFLEX DN 75 </t>
  </si>
  <si>
    <t>900      RT2</t>
  </si>
  <si>
    <t>HZS Práce v tarifní třídě 5</t>
  </si>
  <si>
    <t>h</t>
  </si>
  <si>
    <t>Odstavení potrubí SV z provozu - bytovka:1,00</t>
  </si>
  <si>
    <t>Vypuštění potrubí SV - bytovka:2,00</t>
  </si>
  <si>
    <t>Odstavení potrubí SV z provozu - odb. pracoviště:1,00</t>
  </si>
  <si>
    <t>Vypuštění potrubí SV - odb. pracoviště:2,00</t>
  </si>
  <si>
    <t>9</t>
  </si>
  <si>
    <t>Ostatní konstrukce, bourání</t>
  </si>
  <si>
    <t>9_01</t>
  </si>
  <si>
    <t xml:space="preserve">Zhotovení vrtaného prostupu zdivem, DN 70. l=550mm </t>
  </si>
  <si>
    <t>9_02</t>
  </si>
  <si>
    <t xml:space="preserve">Zhotovení vrtaného prostupu zdivem, DN100. l=650mm </t>
  </si>
  <si>
    <t>9_03</t>
  </si>
  <si>
    <t xml:space="preserve">Zhotovení vrtaného prostupu zdivem, DN 50. l=300mm </t>
  </si>
  <si>
    <t>9_04</t>
  </si>
  <si>
    <t>Tlakové utěsnění chráničky proti průniku vlhkosti tmelem a PUR pěnou</t>
  </si>
  <si>
    <t>9_05</t>
  </si>
  <si>
    <t xml:space="preserve">Zapravení prostupu v betonu PUR pěnou a dobetonov </t>
  </si>
  <si>
    <t>9_06</t>
  </si>
  <si>
    <t xml:space="preserve">Zapravení prostupu ve zdivu, včet dozdění a výmalb </t>
  </si>
  <si>
    <t>91</t>
  </si>
  <si>
    <t>Doplňující práce na komunikaci</t>
  </si>
  <si>
    <t>91_01</t>
  </si>
  <si>
    <t xml:space="preserve">Výřez drážky v betonovém povrchu </t>
  </si>
  <si>
    <t>94</t>
  </si>
  <si>
    <t>Lešení a stavební výtahy</t>
  </si>
  <si>
    <t>941955002R00</t>
  </si>
  <si>
    <t xml:space="preserve">Lešení lehké pomocné, výška podlahy do 1,9 m </t>
  </si>
  <si>
    <t>96</t>
  </si>
  <si>
    <t>Bourání konstrukcí</t>
  </si>
  <si>
    <t>966004123R02</t>
  </si>
  <si>
    <t xml:space="preserve">Odstranění betonového žlabu š.do 500mm </t>
  </si>
  <si>
    <t>99</t>
  </si>
  <si>
    <t>Staveništní přesun hmot</t>
  </si>
  <si>
    <t>998276101R00</t>
  </si>
  <si>
    <t xml:space="preserve">Přesun hmot, trubní vedení plastová, otevř. výkop </t>
  </si>
  <si>
    <t>713</t>
  </si>
  <si>
    <t>Izolace tepelné</t>
  </si>
  <si>
    <t>713463411U00</t>
  </si>
  <si>
    <t xml:space="preserve">Izol tep potrubí ohyb návlek pouzdr </t>
  </si>
  <si>
    <t>713 01</t>
  </si>
  <si>
    <t xml:space="preserve">Dodávka izolace s Al polepem pr.40 mm tl.9 mm </t>
  </si>
  <si>
    <t>998713202R00</t>
  </si>
  <si>
    <t xml:space="preserve">Přesun hmot pro izolace tepelné, výšky do 12 m </t>
  </si>
  <si>
    <t>722</t>
  </si>
  <si>
    <t>Vnitřní vodovod</t>
  </si>
  <si>
    <t>722130233R00</t>
  </si>
  <si>
    <t xml:space="preserve">Potrubí z trub.závit.pozink.svařovan. 11343,DN 25 </t>
  </si>
  <si>
    <t>722174025U00</t>
  </si>
  <si>
    <t xml:space="preserve">Potr vod PPR PN20 svar polyfuz D 40 </t>
  </si>
  <si>
    <t>722221123R00</t>
  </si>
  <si>
    <t xml:space="preserve">Kohout kulový zahradní, IVAR FIV.08003 DN20 x DN25 </t>
  </si>
  <si>
    <t>722237123R00</t>
  </si>
  <si>
    <t xml:space="preserve">Kohout kulový,2xvnitřní záv. GIACOMINI R250D DN 25 </t>
  </si>
  <si>
    <t>722237134R00</t>
  </si>
  <si>
    <t xml:space="preserve">Kohout kulový s vypouštěním,GIACOMINI R250DS DN 32 </t>
  </si>
  <si>
    <t>722280106R00</t>
  </si>
  <si>
    <t xml:space="preserve">Tlaková zkouška vodovodního potrubí DN 32 </t>
  </si>
  <si>
    <t>8,00+2,00</t>
  </si>
  <si>
    <t>722280107R00</t>
  </si>
  <si>
    <t xml:space="preserve">Tlaková zkouška vodovodního potrubí DN 40 </t>
  </si>
  <si>
    <t>125,00+24,00</t>
  </si>
  <si>
    <t>722290234R00</t>
  </si>
  <si>
    <t xml:space="preserve">Proplach a dezinfekce vodovod.potrubí DN 80 </t>
  </si>
  <si>
    <t>8,00+135,00+24,00+2,00</t>
  </si>
  <si>
    <t>723150368R00</t>
  </si>
  <si>
    <t xml:space="preserve">Potrubí ocel. černé svařované - chráničky D 76/3,2 </t>
  </si>
  <si>
    <t>2*0,50</t>
  </si>
  <si>
    <t>722_01</t>
  </si>
  <si>
    <t>MS spojka pro plastová potrubí D 40-90° se zářeznými kroužky</t>
  </si>
  <si>
    <t>722_02</t>
  </si>
  <si>
    <t>MS spojka pro plastová potrubí D 32 se zářeznými kroužky</t>
  </si>
  <si>
    <t>722_03</t>
  </si>
  <si>
    <t>MS přechod pro plastové potrubí D 40 s vnějším závitem DN 1"</t>
  </si>
  <si>
    <t>722_04</t>
  </si>
  <si>
    <t>Krácený rozbor pitné vody z vnitřního vodovodu dle vyhlášky č. 252/2004 Sb.</t>
  </si>
  <si>
    <t>722_05</t>
  </si>
  <si>
    <t xml:space="preserve">Podpůrný pozinkovaný žlab pro PPR-3 potrubí D 40 </t>
  </si>
  <si>
    <t>722_06</t>
  </si>
  <si>
    <t>Prostupová manžeta pro natavení na asfalt hydroizo pro ocelové potrubí DN 65</t>
  </si>
  <si>
    <t>722_07</t>
  </si>
  <si>
    <t>Prostupová manžeta pro natavení na asfalt hydroizo pro chráničku KOPOFLEX 75</t>
  </si>
  <si>
    <t>998722202R00</t>
  </si>
  <si>
    <t xml:space="preserve">Přesun hmot pro vnitřní vodovod, výšky do 12 m </t>
  </si>
  <si>
    <t>767</t>
  </si>
  <si>
    <t>Konstrukce zámečnické</t>
  </si>
  <si>
    <t>n.c.</t>
  </si>
  <si>
    <t xml:space="preserve">D+M Fabrikované žárově pozink. závěsy, objímy </t>
  </si>
  <si>
    <t>998767202R00</t>
  </si>
  <si>
    <t xml:space="preserve">Přesun hmot pro zámečnické konstr., výšky do 12 m </t>
  </si>
  <si>
    <t>D96</t>
  </si>
  <si>
    <t>Přesuny suti a vybouraných hmot</t>
  </si>
  <si>
    <t>979081111R00</t>
  </si>
  <si>
    <t xml:space="preserve">Odvoz suti a vybour. hmot na skládku do 1 km </t>
  </si>
  <si>
    <t>979990001R00</t>
  </si>
  <si>
    <t xml:space="preserve">Poplatek za skládku stavební suti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</si>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</sst>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\ &quot;Kč&quot;"/>
  </numFmts>
  <fonts count="25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1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0" fillId="0" borderId="0" xfId="0" applyAlignment="1">
      <alignment horizontal="left" wrapTex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workbookViewId="0"/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76</v>
      </c>
      <c r="B1" s="2"/>
      <c r="C1" s="2"/>
      <c r="D1" s="2"/>
      <c r="E1" s="2"/>
      <c r="F1" s="2"/>
      <c r="G1" s="2"/>
    </row>
    <row r="2" spans="1:57" ht="12.75" customHeight="1">
      <c r="A2" s="3" t="s">
        <v>0</v>
      </c>
      <c r="B2" s="4"/>
      <c r="C2" s="5" t="str">
        <f>Rekapitulace!H1</f>
        <v>1</v>
      </c>
      <c r="D2" s="5" t="str">
        <f>Rekapitulace!G2</f>
        <v xml:space="preserve"> Výměna vnějšího vodovodu_9.10.2014</v>
      </c>
      <c r="E2" s="6"/>
      <c r="F2" s="7" t="s">
        <v>1</v>
      </c>
      <c r="G2" s="8"/>
    </row>
    <row r="3" spans="1:57" ht="3" hidden="1" customHeight="1">
      <c r="A3" s="9"/>
      <c r="B3" s="10"/>
      <c r="C3" s="11"/>
      <c r="D3" s="11"/>
      <c r="E3" s="12"/>
      <c r="F3" s="13"/>
      <c r="G3" s="14"/>
    </row>
    <row r="4" spans="1:57" ht="12" customHeight="1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>
      <c r="A5" s="17" t="s">
        <v>80</v>
      </c>
      <c r="B5" s="18"/>
      <c r="C5" s="19" t="s">
        <v>81</v>
      </c>
      <c r="D5" s="20"/>
      <c r="E5" s="18"/>
      <c r="F5" s="13" t="s">
        <v>6</v>
      </c>
      <c r="G5" s="14"/>
    </row>
    <row r="6" spans="1:57" ht="12.95" customHeight="1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>
      <c r="A7" s="24" t="s">
        <v>78</v>
      </c>
      <c r="B7" s="25"/>
      <c r="C7" s="26" t="s">
        <v>79</v>
      </c>
      <c r="D7" s="27"/>
      <c r="E7" s="27"/>
      <c r="F7" s="28" t="s">
        <v>10</v>
      </c>
      <c r="G7" s="22">
        <f>IF(PocetMJ=0,,ROUND((F30+F32)/PocetMJ,1))</f>
        <v>0</v>
      </c>
    </row>
    <row r="8" spans="1:57">
      <c r="A8" s="29" t="s">
        <v>11</v>
      </c>
      <c r="B8" s="13"/>
      <c r="C8" s="210"/>
      <c r="D8" s="210"/>
      <c r="E8" s="211"/>
      <c r="F8" s="30" t="s">
        <v>12</v>
      </c>
      <c r="G8" s="31"/>
      <c r="H8" s="32"/>
      <c r="I8" s="33"/>
    </row>
    <row r="9" spans="1:57">
      <c r="A9" s="29" t="s">
        <v>13</v>
      </c>
      <c r="B9" s="13"/>
      <c r="C9" s="210">
        <f>Projektant</f>
        <v>0</v>
      </c>
      <c r="D9" s="210"/>
      <c r="E9" s="211"/>
      <c r="F9" s="13"/>
      <c r="G9" s="34"/>
      <c r="H9" s="35"/>
    </row>
    <row r="10" spans="1:57">
      <c r="A10" s="29" t="s">
        <v>14</v>
      </c>
      <c r="B10" s="13"/>
      <c r="C10" s="210"/>
      <c r="D10" s="210"/>
      <c r="E10" s="210"/>
      <c r="F10" s="36"/>
      <c r="G10" s="37"/>
      <c r="H10" s="38"/>
    </row>
    <row r="11" spans="1:57" ht="13.5" customHeight="1">
      <c r="A11" s="29" t="s">
        <v>15</v>
      </c>
      <c r="B11" s="13"/>
      <c r="C11" s="210"/>
      <c r="D11" s="210"/>
      <c r="E11" s="210"/>
      <c r="F11" s="39" t="s">
        <v>16</v>
      </c>
      <c r="G11" s="40" t="s">
        <v>78</v>
      </c>
      <c r="H11" s="35"/>
      <c r="BA11" s="41"/>
      <c r="BB11" s="41"/>
      <c r="BC11" s="41"/>
      <c r="BD11" s="41"/>
      <c r="BE11" s="41"/>
    </row>
    <row r="12" spans="1:57" ht="12.75" customHeight="1">
      <c r="A12" s="42" t="s">
        <v>17</v>
      </c>
      <c r="B12" s="10"/>
      <c r="C12" s="212"/>
      <c r="D12" s="212"/>
      <c r="E12" s="212"/>
      <c r="F12" s="43" t="s">
        <v>18</v>
      </c>
      <c r="G12" s="44"/>
      <c r="H12" s="35"/>
    </row>
    <row r="13" spans="1:57" ht="28.5" customHeight="1" thickBot="1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>
      <c r="A15" s="54"/>
      <c r="B15" s="55" t="s">
        <v>22</v>
      </c>
      <c r="C15" s="56">
        <f>HSV</f>
        <v>0</v>
      </c>
      <c r="D15" s="57" t="str">
        <f>Rekapitulace!A29</f>
        <v>Ztížené výrobní podmínky</v>
      </c>
      <c r="E15" s="58"/>
      <c r="F15" s="59"/>
      <c r="G15" s="56">
        <f>Rekapitulace!I29</f>
        <v>0</v>
      </c>
    </row>
    <row r="16" spans="1:57" ht="15.95" customHeight="1">
      <c r="A16" s="54" t="s">
        <v>23</v>
      </c>
      <c r="B16" s="55" t="s">
        <v>24</v>
      </c>
      <c r="C16" s="56">
        <f>PSV</f>
        <v>0</v>
      </c>
      <c r="D16" s="9" t="str">
        <f>Rekapitulace!A30</f>
        <v>Oborová přirážka</v>
      </c>
      <c r="E16" s="60"/>
      <c r="F16" s="61"/>
      <c r="G16" s="56">
        <f>Rekapitulace!I30</f>
        <v>0</v>
      </c>
    </row>
    <row r="17" spans="1:7" ht="15.95" customHeight="1">
      <c r="A17" s="54" t="s">
        <v>25</v>
      </c>
      <c r="B17" s="55" t="s">
        <v>26</v>
      </c>
      <c r="C17" s="56">
        <f>Mont</f>
        <v>0</v>
      </c>
      <c r="D17" s="9" t="str">
        <f>Rekapitulace!A31</f>
        <v>Přesun stavebních kapacit</v>
      </c>
      <c r="E17" s="60"/>
      <c r="F17" s="61"/>
      <c r="G17" s="56">
        <f>Rekapitulace!I31</f>
        <v>0</v>
      </c>
    </row>
    <row r="18" spans="1:7" ht="15.95" customHeight="1">
      <c r="A18" s="62" t="s">
        <v>27</v>
      </c>
      <c r="B18" s="63" t="s">
        <v>28</v>
      </c>
      <c r="C18" s="56">
        <f>Dodavka</f>
        <v>0</v>
      </c>
      <c r="D18" s="9" t="str">
        <f>Rekapitulace!A32</f>
        <v>Mimostaveništní doprava</v>
      </c>
      <c r="E18" s="60"/>
      <c r="F18" s="61"/>
      <c r="G18" s="56">
        <f>Rekapitulace!I32</f>
        <v>0</v>
      </c>
    </row>
    <row r="19" spans="1:7" ht="15.95" customHeight="1">
      <c r="A19" s="64" t="s">
        <v>29</v>
      </c>
      <c r="B19" s="55"/>
      <c r="C19" s="56">
        <f>SUM(C15:C18)</f>
        <v>0</v>
      </c>
      <c r="D19" s="9" t="str">
        <f>Rekapitulace!A33</f>
        <v>Zařízení staveniště</v>
      </c>
      <c r="E19" s="60"/>
      <c r="F19" s="61"/>
      <c r="G19" s="56">
        <f>Rekapitulace!I33</f>
        <v>0</v>
      </c>
    </row>
    <row r="20" spans="1:7" ht="15.95" customHeight="1">
      <c r="A20" s="64"/>
      <c r="B20" s="55"/>
      <c r="C20" s="56"/>
      <c r="D20" s="9" t="str">
        <f>Rekapitulace!A34</f>
        <v>Provoz investora</v>
      </c>
      <c r="E20" s="60"/>
      <c r="F20" s="61"/>
      <c r="G20" s="56">
        <f>Rekapitulace!I34</f>
        <v>0</v>
      </c>
    </row>
    <row r="21" spans="1:7" ht="15.95" customHeight="1">
      <c r="A21" s="64" t="s">
        <v>30</v>
      </c>
      <c r="B21" s="55"/>
      <c r="C21" s="56">
        <f>HZS</f>
        <v>0</v>
      </c>
      <c r="D21" s="9" t="str">
        <f>Rekapitulace!A35</f>
        <v>Kompletační činnost (IČD)</v>
      </c>
      <c r="E21" s="60"/>
      <c r="F21" s="61"/>
      <c r="G21" s="56">
        <f>Rekapitulace!I35</f>
        <v>0</v>
      </c>
    </row>
    <row r="22" spans="1:7" ht="15.95" customHeight="1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>
      <c r="A23" s="213" t="s">
        <v>33</v>
      </c>
      <c r="B23" s="214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>
      <c r="A25" s="65" t="s">
        <v>38</v>
      </c>
      <c r="B25" s="66"/>
      <c r="C25" s="76"/>
      <c r="D25" s="66" t="s">
        <v>38</v>
      </c>
      <c r="E25" s="77"/>
      <c r="F25" s="78" t="s">
        <v>38</v>
      </c>
      <c r="G25" s="79"/>
    </row>
    <row r="26" spans="1:7" ht="37.5" customHeight="1">
      <c r="A26" s="65" t="s">
        <v>39</v>
      </c>
      <c r="B26" s="80"/>
      <c r="C26" s="76"/>
      <c r="D26" s="66" t="s">
        <v>39</v>
      </c>
      <c r="E26" s="77"/>
      <c r="F26" s="78" t="s">
        <v>39</v>
      </c>
      <c r="G26" s="79"/>
    </row>
    <row r="27" spans="1:7">
      <c r="A27" s="65"/>
      <c r="B27" s="81"/>
      <c r="C27" s="76"/>
      <c r="D27" s="66"/>
      <c r="E27" s="77"/>
      <c r="F27" s="78"/>
      <c r="G27" s="79"/>
    </row>
    <row r="28" spans="1:7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>
      <c r="A29" s="65"/>
      <c r="B29" s="66"/>
      <c r="C29" s="83"/>
      <c r="D29" s="84"/>
      <c r="E29" s="83"/>
      <c r="F29" s="66"/>
      <c r="G29" s="79"/>
    </row>
    <row r="30" spans="1:7">
      <c r="A30" s="85" t="s">
        <v>42</v>
      </c>
      <c r="B30" s="86"/>
      <c r="C30" s="87">
        <v>21</v>
      </c>
      <c r="D30" s="86" t="s">
        <v>43</v>
      </c>
      <c r="E30" s="88"/>
      <c r="F30" s="205">
        <f>C23-F32</f>
        <v>0</v>
      </c>
      <c r="G30" s="206"/>
    </row>
    <row r="31" spans="1:7">
      <c r="A31" s="85" t="s">
        <v>44</v>
      </c>
      <c r="B31" s="86"/>
      <c r="C31" s="87">
        <f>SazbaDPH1</f>
        <v>21</v>
      </c>
      <c r="D31" s="86" t="s">
        <v>45</v>
      </c>
      <c r="E31" s="88"/>
      <c r="F31" s="205">
        <f>ROUND(PRODUCT(F30,C31/100),0)</f>
        <v>0</v>
      </c>
      <c r="G31" s="206"/>
    </row>
    <row r="32" spans="1:7">
      <c r="A32" s="85" t="s">
        <v>42</v>
      </c>
      <c r="B32" s="86"/>
      <c r="C32" s="87">
        <v>0</v>
      </c>
      <c r="D32" s="86" t="s">
        <v>45</v>
      </c>
      <c r="E32" s="88"/>
      <c r="F32" s="205">
        <v>0</v>
      </c>
      <c r="G32" s="206"/>
    </row>
    <row r="33" spans="1:8">
      <c r="A33" s="85" t="s">
        <v>44</v>
      </c>
      <c r="B33" s="89"/>
      <c r="C33" s="90">
        <f>SazbaDPH2</f>
        <v>0</v>
      </c>
      <c r="D33" s="86" t="s">
        <v>45</v>
      </c>
      <c r="E33" s="61"/>
      <c r="F33" s="205">
        <f>ROUND(PRODUCT(F32,C33/100),0)</f>
        <v>0</v>
      </c>
      <c r="G33" s="206"/>
    </row>
    <row r="34" spans="1:8" s="94" customFormat="1" ht="19.5" customHeight="1" thickBot="1">
      <c r="A34" s="91" t="s">
        <v>46</v>
      </c>
      <c r="B34" s="92"/>
      <c r="C34" s="92"/>
      <c r="D34" s="92"/>
      <c r="E34" s="93"/>
      <c r="F34" s="207">
        <f>ROUND(SUM(F30:F33),0)</f>
        <v>0</v>
      </c>
      <c r="G34" s="208"/>
    </row>
    <row r="36" spans="1:8">
      <c r="A36" s="95" t="s">
        <v>47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>
      <c r="A37" s="95"/>
      <c r="B37" s="209"/>
      <c r="C37" s="209"/>
      <c r="D37" s="209"/>
      <c r="E37" s="209"/>
      <c r="F37" s="209"/>
      <c r="G37" s="209"/>
      <c r="H37" t="s">
        <v>5</v>
      </c>
    </row>
    <row r="38" spans="1:8" ht="12.75" customHeight="1">
      <c r="A38" s="96"/>
      <c r="B38" s="209"/>
      <c r="C38" s="209"/>
      <c r="D38" s="209"/>
      <c r="E38" s="209"/>
      <c r="F38" s="209"/>
      <c r="G38" s="209"/>
      <c r="H38" t="s">
        <v>5</v>
      </c>
    </row>
    <row r="39" spans="1:8">
      <c r="A39" s="96"/>
      <c r="B39" s="209"/>
      <c r="C39" s="209"/>
      <c r="D39" s="209"/>
      <c r="E39" s="209"/>
      <c r="F39" s="209"/>
      <c r="G39" s="209"/>
      <c r="H39" t="s">
        <v>5</v>
      </c>
    </row>
    <row r="40" spans="1:8">
      <c r="A40" s="96"/>
      <c r="B40" s="209"/>
      <c r="C40" s="209"/>
      <c r="D40" s="209"/>
      <c r="E40" s="209"/>
      <c r="F40" s="209"/>
      <c r="G40" s="209"/>
      <c r="H40" t="s">
        <v>5</v>
      </c>
    </row>
    <row r="41" spans="1:8">
      <c r="A41" s="96"/>
      <c r="B41" s="209"/>
      <c r="C41" s="209"/>
      <c r="D41" s="209"/>
      <c r="E41" s="209"/>
      <c r="F41" s="209"/>
      <c r="G41" s="209"/>
      <c r="H41" t="s">
        <v>5</v>
      </c>
    </row>
    <row r="42" spans="1:8">
      <c r="A42" s="96"/>
      <c r="B42" s="209"/>
      <c r="C42" s="209"/>
      <c r="D42" s="209"/>
      <c r="E42" s="209"/>
      <c r="F42" s="209"/>
      <c r="G42" s="209"/>
      <c r="H42" t="s">
        <v>5</v>
      </c>
    </row>
    <row r="43" spans="1:8">
      <c r="A43" s="96"/>
      <c r="B43" s="209"/>
      <c r="C43" s="209"/>
      <c r="D43" s="209"/>
      <c r="E43" s="209"/>
      <c r="F43" s="209"/>
      <c r="G43" s="209"/>
      <c r="H43" t="s">
        <v>5</v>
      </c>
    </row>
    <row r="44" spans="1:8">
      <c r="A44" s="96"/>
      <c r="B44" s="209"/>
      <c r="C44" s="209"/>
      <c r="D44" s="209"/>
      <c r="E44" s="209"/>
      <c r="F44" s="209"/>
      <c r="G44" s="209"/>
      <c r="H44" t="s">
        <v>5</v>
      </c>
    </row>
    <row r="45" spans="1:8" ht="0.75" customHeight="1">
      <c r="A45" s="96"/>
      <c r="B45" s="209"/>
      <c r="C45" s="209"/>
      <c r="D45" s="209"/>
      <c r="E45" s="209"/>
      <c r="F45" s="209"/>
      <c r="G45" s="209"/>
      <c r="H45" t="s">
        <v>5</v>
      </c>
    </row>
    <row r="46" spans="1:8">
      <c r="B46" s="204"/>
      <c r="C46" s="204"/>
      <c r="D46" s="204"/>
      <c r="E46" s="204"/>
      <c r="F46" s="204"/>
      <c r="G46" s="204"/>
    </row>
    <row r="47" spans="1:8">
      <c r="B47" s="204"/>
      <c r="C47" s="204"/>
      <c r="D47" s="204"/>
      <c r="E47" s="204"/>
      <c r="F47" s="204"/>
      <c r="G47" s="204"/>
    </row>
    <row r="48" spans="1:8">
      <c r="B48" s="204"/>
      <c r="C48" s="204"/>
      <c r="D48" s="204"/>
      <c r="E48" s="204"/>
      <c r="F48" s="204"/>
      <c r="G48" s="204"/>
    </row>
    <row r="49" spans="2:7">
      <c r="B49" s="204"/>
      <c r="C49" s="204"/>
      <c r="D49" s="204"/>
      <c r="E49" s="204"/>
      <c r="F49" s="204"/>
      <c r="G49" s="204"/>
    </row>
    <row r="50" spans="2:7">
      <c r="B50" s="204"/>
      <c r="C50" s="204"/>
      <c r="D50" s="204"/>
      <c r="E50" s="204"/>
      <c r="F50" s="204"/>
      <c r="G50" s="204"/>
    </row>
    <row r="51" spans="2:7">
      <c r="B51" s="204"/>
      <c r="C51" s="204"/>
      <c r="D51" s="204"/>
      <c r="E51" s="204"/>
      <c r="F51" s="204"/>
      <c r="G51" s="204"/>
    </row>
    <row r="52" spans="2:7">
      <c r="B52" s="204"/>
      <c r="C52" s="204"/>
      <c r="D52" s="204"/>
      <c r="E52" s="204"/>
      <c r="F52" s="204"/>
      <c r="G52" s="204"/>
    </row>
    <row r="53" spans="2:7">
      <c r="B53" s="204"/>
      <c r="C53" s="204"/>
      <c r="D53" s="204"/>
      <c r="E53" s="204"/>
      <c r="F53" s="204"/>
      <c r="G53" s="204"/>
    </row>
    <row r="54" spans="2:7">
      <c r="B54" s="204"/>
      <c r="C54" s="204"/>
      <c r="D54" s="204"/>
      <c r="E54" s="204"/>
      <c r="F54" s="204"/>
      <c r="G54" s="204"/>
    </row>
    <row r="55" spans="2:7">
      <c r="B55" s="204"/>
      <c r="C55" s="204"/>
      <c r="D55" s="204"/>
      <c r="E55" s="204"/>
      <c r="F55" s="204"/>
      <c r="G55" s="204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88"/>
  <sheetViews>
    <sheetView workbookViewId="0">
      <selection activeCell="H37" sqref="H37:I37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>
      <c r="A1" s="215" t="s">
        <v>48</v>
      </c>
      <c r="B1" s="216"/>
      <c r="C1" s="97" t="str">
        <f>CONCATENATE(cislostavby," ",nazevstavby)</f>
        <v>SO/297 Výměna vněj  vodovodu v ar. hvězdárny Val.Meziříčí</v>
      </c>
      <c r="D1" s="98"/>
      <c r="E1" s="99"/>
      <c r="F1" s="98"/>
      <c r="G1" s="100" t="s">
        <v>49</v>
      </c>
      <c r="H1" s="101" t="s">
        <v>73</v>
      </c>
      <c r="I1" s="102"/>
    </row>
    <row r="2" spans="1:9" ht="13.5" thickBot="1">
      <c r="A2" s="217" t="s">
        <v>50</v>
      </c>
      <c r="B2" s="218"/>
      <c r="C2" s="103" t="str">
        <f>CONCATENATE(cisloobjektu," ",nazevobjektu)</f>
        <v>01 Vnější vodovod</v>
      </c>
      <c r="D2" s="104"/>
      <c r="E2" s="105"/>
      <c r="F2" s="104"/>
      <c r="G2" s="219" t="s">
        <v>82</v>
      </c>
      <c r="H2" s="220"/>
      <c r="I2" s="221"/>
    </row>
    <row r="3" spans="1:9" ht="13.5" thickTop="1">
      <c r="A3" s="77"/>
      <c r="B3" s="77"/>
      <c r="C3" s="77"/>
      <c r="D3" s="77"/>
      <c r="E3" s="77"/>
      <c r="F3" s="66"/>
      <c r="G3" s="77"/>
      <c r="H3" s="77"/>
      <c r="I3" s="77"/>
    </row>
    <row r="4" spans="1:9" ht="19.5" customHeight="1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9" ht="13.5" thickBot="1">
      <c r="A5" s="77"/>
      <c r="B5" s="77"/>
      <c r="C5" s="77"/>
      <c r="D5" s="77"/>
      <c r="E5" s="77"/>
      <c r="F5" s="77"/>
      <c r="G5" s="77"/>
      <c r="H5" s="77"/>
      <c r="I5" s="77"/>
    </row>
    <row r="6" spans="1:9" s="35" customFormat="1" ht="13.5" thickBot="1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30</v>
      </c>
    </row>
    <row r="7" spans="1:9" s="35" customFormat="1">
      <c r="A7" s="200" t="str">
        <f>Položky!B7</f>
        <v>1</v>
      </c>
      <c r="B7" s="115" t="str">
        <f>Položky!C7</f>
        <v>Zemní práce</v>
      </c>
      <c r="C7" s="66"/>
      <c r="D7" s="116"/>
      <c r="E7" s="201">
        <f>Položky!BA34</f>
        <v>0</v>
      </c>
      <c r="F7" s="202">
        <f>Položky!BB34</f>
        <v>0</v>
      </c>
      <c r="G7" s="202">
        <f>Položky!BC34</f>
        <v>0</v>
      </c>
      <c r="H7" s="202">
        <f>Položky!BD34</f>
        <v>0</v>
      </c>
      <c r="I7" s="203">
        <f>Položky!BE34</f>
        <v>0</v>
      </c>
    </row>
    <row r="8" spans="1:9" s="35" customFormat="1">
      <c r="A8" s="200" t="str">
        <f>Položky!B35</f>
        <v>11</v>
      </c>
      <c r="B8" s="115" t="str">
        <f>Položky!C35</f>
        <v>Přípravné a přidružené práce</v>
      </c>
      <c r="C8" s="66"/>
      <c r="D8" s="116"/>
      <c r="E8" s="201">
        <f>Položky!BA38</f>
        <v>0</v>
      </c>
      <c r="F8" s="202">
        <f>Položky!BB38</f>
        <v>0</v>
      </c>
      <c r="G8" s="202">
        <f>Položky!BC38</f>
        <v>0</v>
      </c>
      <c r="H8" s="202">
        <f>Položky!BD38</f>
        <v>0</v>
      </c>
      <c r="I8" s="203">
        <f>Položky!BE38</f>
        <v>0</v>
      </c>
    </row>
    <row r="9" spans="1:9" s="35" customFormat="1">
      <c r="A9" s="200" t="str">
        <f>Položky!B39</f>
        <v>18</v>
      </c>
      <c r="B9" s="115" t="str">
        <f>Položky!C39</f>
        <v>Povrchové úpravy terénu</v>
      </c>
      <c r="C9" s="66"/>
      <c r="D9" s="116"/>
      <c r="E9" s="201">
        <f>Položky!BA41</f>
        <v>0</v>
      </c>
      <c r="F9" s="202">
        <f>Položky!BB41</f>
        <v>0</v>
      </c>
      <c r="G9" s="202">
        <f>Položky!BC41</f>
        <v>0</v>
      </c>
      <c r="H9" s="202">
        <f>Položky!BD41</f>
        <v>0</v>
      </c>
      <c r="I9" s="203">
        <f>Položky!BE41</f>
        <v>0</v>
      </c>
    </row>
    <row r="10" spans="1:9" s="35" customFormat="1">
      <c r="A10" s="200" t="str">
        <f>Položky!B42</f>
        <v>5</v>
      </c>
      <c r="B10" s="115" t="str">
        <f>Položky!C42</f>
        <v>Komunikace</v>
      </c>
      <c r="C10" s="66"/>
      <c r="D10" s="116"/>
      <c r="E10" s="201">
        <f>Položky!BA45</f>
        <v>0</v>
      </c>
      <c r="F10" s="202">
        <f>Položky!BB45</f>
        <v>0</v>
      </c>
      <c r="G10" s="202">
        <f>Položky!BC45</f>
        <v>0</v>
      </c>
      <c r="H10" s="202">
        <f>Položky!BD45</f>
        <v>0</v>
      </c>
      <c r="I10" s="203">
        <f>Položky!BE45</f>
        <v>0</v>
      </c>
    </row>
    <row r="11" spans="1:9" s="35" customFormat="1">
      <c r="A11" s="200" t="str">
        <f>Položky!B46</f>
        <v>56</v>
      </c>
      <c r="B11" s="115" t="str">
        <f>Položky!C46</f>
        <v>Podkladní vrstvy komunikací a zpevněných ploch</v>
      </c>
      <c r="C11" s="66"/>
      <c r="D11" s="116"/>
      <c r="E11" s="201">
        <f>Položky!BA49</f>
        <v>0</v>
      </c>
      <c r="F11" s="202">
        <f>Položky!BB49</f>
        <v>0</v>
      </c>
      <c r="G11" s="202">
        <f>Položky!BC49</f>
        <v>0</v>
      </c>
      <c r="H11" s="202">
        <f>Položky!BD49</f>
        <v>0</v>
      </c>
      <c r="I11" s="203">
        <f>Položky!BE49</f>
        <v>0</v>
      </c>
    </row>
    <row r="12" spans="1:9" s="35" customFormat="1">
      <c r="A12" s="200" t="str">
        <f>Položky!B50</f>
        <v>59</v>
      </c>
      <c r="B12" s="115" t="str">
        <f>Položky!C50</f>
        <v>Dlažby a předlažby komunikací</v>
      </c>
      <c r="C12" s="66"/>
      <c r="D12" s="116"/>
      <c r="E12" s="201">
        <f>Položky!BA52</f>
        <v>0</v>
      </c>
      <c r="F12" s="202">
        <f>Položky!BB52</f>
        <v>0</v>
      </c>
      <c r="G12" s="202">
        <f>Položky!BC52</f>
        <v>0</v>
      </c>
      <c r="H12" s="202">
        <f>Položky!BD52</f>
        <v>0</v>
      </c>
      <c r="I12" s="203">
        <f>Položky!BE52</f>
        <v>0</v>
      </c>
    </row>
    <row r="13" spans="1:9" s="35" customFormat="1">
      <c r="A13" s="200" t="str">
        <f>Položky!B53</f>
        <v>87</v>
      </c>
      <c r="B13" s="115" t="str">
        <f>Položky!C53</f>
        <v>Potrubí z trub z plastických hmot</v>
      </c>
      <c r="C13" s="66"/>
      <c r="D13" s="116"/>
      <c r="E13" s="201">
        <f>Položky!BA60</f>
        <v>0</v>
      </c>
      <c r="F13" s="202">
        <f>Položky!BB60</f>
        <v>0</v>
      </c>
      <c r="G13" s="202">
        <f>Položky!BC60</f>
        <v>0</v>
      </c>
      <c r="H13" s="202">
        <f>Položky!BD60</f>
        <v>0</v>
      </c>
      <c r="I13" s="203">
        <f>Položky!BE60</f>
        <v>0</v>
      </c>
    </row>
    <row r="14" spans="1:9" s="35" customFormat="1">
      <c r="A14" s="200" t="str">
        <f>Položky!B61</f>
        <v>89</v>
      </c>
      <c r="B14" s="115" t="str">
        <f>Položky!C61</f>
        <v>Ostatní konstrukce na trubním vedení</v>
      </c>
      <c r="C14" s="66"/>
      <c r="D14" s="116"/>
      <c r="E14" s="201">
        <f>Položky!BA77</f>
        <v>0</v>
      </c>
      <c r="F14" s="202">
        <f>Položky!BB77</f>
        <v>0</v>
      </c>
      <c r="G14" s="202">
        <f>Položky!BC77</f>
        <v>0</v>
      </c>
      <c r="H14" s="202">
        <f>Položky!BD77</f>
        <v>0</v>
      </c>
      <c r="I14" s="203">
        <f>Položky!BE77</f>
        <v>0</v>
      </c>
    </row>
    <row r="15" spans="1:9" s="35" customFormat="1">
      <c r="A15" s="200" t="str">
        <f>Položky!B78</f>
        <v>9</v>
      </c>
      <c r="B15" s="115" t="str">
        <f>Položky!C78</f>
        <v>Ostatní konstrukce, bourání</v>
      </c>
      <c r="C15" s="66"/>
      <c r="D15" s="116"/>
      <c r="E15" s="201">
        <f>Položky!BA85</f>
        <v>0</v>
      </c>
      <c r="F15" s="202">
        <f>Položky!BB85</f>
        <v>0</v>
      </c>
      <c r="G15" s="202">
        <f>Položky!BC85</f>
        <v>0</v>
      </c>
      <c r="H15" s="202">
        <f>Položky!BD85</f>
        <v>0</v>
      </c>
      <c r="I15" s="203">
        <f>Položky!BE85</f>
        <v>0</v>
      </c>
    </row>
    <row r="16" spans="1:9" s="35" customFormat="1">
      <c r="A16" s="200" t="str">
        <f>Položky!B86</f>
        <v>91</v>
      </c>
      <c r="B16" s="115" t="str">
        <f>Položky!C86</f>
        <v>Doplňující práce na komunikaci</v>
      </c>
      <c r="C16" s="66"/>
      <c r="D16" s="116"/>
      <c r="E16" s="201">
        <f>Položky!BA88</f>
        <v>0</v>
      </c>
      <c r="F16" s="202">
        <f>Položky!BB88</f>
        <v>0</v>
      </c>
      <c r="G16" s="202">
        <f>Položky!BC88</f>
        <v>0</v>
      </c>
      <c r="H16" s="202">
        <f>Položky!BD88</f>
        <v>0</v>
      </c>
      <c r="I16" s="203">
        <f>Položky!BE88</f>
        <v>0</v>
      </c>
    </row>
    <row r="17" spans="1:57" s="35" customFormat="1">
      <c r="A17" s="200" t="str">
        <f>Položky!B89</f>
        <v>94</v>
      </c>
      <c r="B17" s="115" t="str">
        <f>Položky!C89</f>
        <v>Lešení a stavební výtahy</v>
      </c>
      <c r="C17" s="66"/>
      <c r="D17" s="116"/>
      <c r="E17" s="201">
        <f>Položky!BA91</f>
        <v>0</v>
      </c>
      <c r="F17" s="202">
        <f>Položky!BB91</f>
        <v>0</v>
      </c>
      <c r="G17" s="202">
        <f>Položky!BC91</f>
        <v>0</v>
      </c>
      <c r="H17" s="202">
        <f>Položky!BD91</f>
        <v>0</v>
      </c>
      <c r="I17" s="203">
        <f>Položky!BE91</f>
        <v>0</v>
      </c>
    </row>
    <row r="18" spans="1:57" s="35" customFormat="1">
      <c r="A18" s="200" t="str">
        <f>Položky!B92</f>
        <v>96</v>
      </c>
      <c r="B18" s="115" t="str">
        <f>Položky!C92</f>
        <v>Bourání konstrukcí</v>
      </c>
      <c r="C18" s="66"/>
      <c r="D18" s="116"/>
      <c r="E18" s="201">
        <f>Položky!BA94</f>
        <v>0</v>
      </c>
      <c r="F18" s="202">
        <f>Položky!BB94</f>
        <v>0</v>
      </c>
      <c r="G18" s="202">
        <f>Položky!BC94</f>
        <v>0</v>
      </c>
      <c r="H18" s="202">
        <f>Položky!BD94</f>
        <v>0</v>
      </c>
      <c r="I18" s="203">
        <f>Položky!BE94</f>
        <v>0</v>
      </c>
    </row>
    <row r="19" spans="1:57" s="35" customFormat="1">
      <c r="A19" s="200" t="str">
        <f>Položky!B95</f>
        <v>99</v>
      </c>
      <c r="B19" s="115" t="str">
        <f>Položky!C95</f>
        <v>Staveništní přesun hmot</v>
      </c>
      <c r="C19" s="66"/>
      <c r="D19" s="116"/>
      <c r="E19" s="201">
        <f>Položky!BA97</f>
        <v>0</v>
      </c>
      <c r="F19" s="202">
        <f>Položky!BB97</f>
        <v>0</v>
      </c>
      <c r="G19" s="202">
        <f>Položky!BC97</f>
        <v>0</v>
      </c>
      <c r="H19" s="202">
        <f>Položky!BD97</f>
        <v>0</v>
      </c>
      <c r="I19" s="203">
        <f>Položky!BE97</f>
        <v>0</v>
      </c>
    </row>
    <row r="20" spans="1:57" s="35" customFormat="1">
      <c r="A20" s="200" t="str">
        <f>Položky!B98</f>
        <v>713</v>
      </c>
      <c r="B20" s="115" t="str">
        <f>Položky!C98</f>
        <v>Izolace tepelné</v>
      </c>
      <c r="C20" s="66"/>
      <c r="D20" s="116"/>
      <c r="E20" s="201">
        <f>Položky!BA102</f>
        <v>0</v>
      </c>
      <c r="F20" s="202">
        <f>Položky!BB102</f>
        <v>0</v>
      </c>
      <c r="G20" s="202">
        <f>Položky!BC102</f>
        <v>0</v>
      </c>
      <c r="H20" s="202">
        <f>Položky!BD102</f>
        <v>0</v>
      </c>
      <c r="I20" s="203">
        <f>Položky!BE102</f>
        <v>0</v>
      </c>
    </row>
    <row r="21" spans="1:57" s="35" customFormat="1">
      <c r="A21" s="200" t="str">
        <f>Položky!B103</f>
        <v>722</v>
      </c>
      <c r="B21" s="115" t="str">
        <f>Položky!C103</f>
        <v>Vnitřní vodovod</v>
      </c>
      <c r="C21" s="66"/>
      <c r="D21" s="116"/>
      <c r="E21" s="201">
        <f>Položky!BA125</f>
        <v>0</v>
      </c>
      <c r="F21" s="202">
        <f>Položky!BB125</f>
        <v>0</v>
      </c>
      <c r="G21" s="202">
        <f>Položky!BC125</f>
        <v>0</v>
      </c>
      <c r="H21" s="202">
        <f>Položky!BD125</f>
        <v>0</v>
      </c>
      <c r="I21" s="203">
        <f>Položky!BE125</f>
        <v>0</v>
      </c>
    </row>
    <row r="22" spans="1:57" s="35" customFormat="1">
      <c r="A22" s="200" t="str">
        <f>Položky!B126</f>
        <v>767</v>
      </c>
      <c r="B22" s="115" t="str">
        <f>Položky!C126</f>
        <v>Konstrukce zámečnické</v>
      </c>
      <c r="C22" s="66"/>
      <c r="D22" s="116"/>
      <c r="E22" s="201">
        <f>Položky!BA129</f>
        <v>0</v>
      </c>
      <c r="F22" s="202">
        <f>Položky!BB129</f>
        <v>0</v>
      </c>
      <c r="G22" s="202">
        <f>Položky!BC129</f>
        <v>0</v>
      </c>
      <c r="H22" s="202">
        <f>Položky!BD129</f>
        <v>0</v>
      </c>
      <c r="I22" s="203">
        <f>Položky!BE129</f>
        <v>0</v>
      </c>
    </row>
    <row r="23" spans="1:57" s="35" customFormat="1" ht="13.5" thickBot="1">
      <c r="A23" s="200" t="str">
        <f>Položky!B130</f>
        <v>D96</v>
      </c>
      <c r="B23" s="115" t="str">
        <f>Položky!C130</f>
        <v>Přesuny suti a vybouraných hmot</v>
      </c>
      <c r="C23" s="66"/>
      <c r="D23" s="116"/>
      <c r="E23" s="201">
        <f>Položky!BA133</f>
        <v>0</v>
      </c>
      <c r="F23" s="202">
        <f>Položky!BB133</f>
        <v>0</v>
      </c>
      <c r="G23" s="202">
        <f>Položky!BC133</f>
        <v>0</v>
      </c>
      <c r="H23" s="202">
        <f>Položky!BD133</f>
        <v>0</v>
      </c>
      <c r="I23" s="203">
        <f>Položky!BE133</f>
        <v>0</v>
      </c>
    </row>
    <row r="24" spans="1:57" s="123" customFormat="1" ht="13.5" thickBot="1">
      <c r="A24" s="117"/>
      <c r="B24" s="118" t="s">
        <v>57</v>
      </c>
      <c r="C24" s="118"/>
      <c r="D24" s="119"/>
      <c r="E24" s="120">
        <f>SUM(E7:E23)</f>
        <v>0</v>
      </c>
      <c r="F24" s="121">
        <f>SUM(F7:F23)</f>
        <v>0</v>
      </c>
      <c r="G24" s="121">
        <f>SUM(G7:G23)</f>
        <v>0</v>
      </c>
      <c r="H24" s="121">
        <f>SUM(H7:H23)</f>
        <v>0</v>
      </c>
      <c r="I24" s="122">
        <f>SUM(I7:I23)</f>
        <v>0</v>
      </c>
    </row>
    <row r="25" spans="1:57">
      <c r="A25" s="66"/>
      <c r="B25" s="66"/>
      <c r="C25" s="66"/>
      <c r="D25" s="66"/>
      <c r="E25" s="66"/>
      <c r="F25" s="66"/>
      <c r="G25" s="66"/>
      <c r="H25" s="66"/>
      <c r="I25" s="66"/>
    </row>
    <row r="26" spans="1:57" ht="19.5" customHeight="1">
      <c r="A26" s="107" t="s">
        <v>58</v>
      </c>
      <c r="B26" s="107"/>
      <c r="C26" s="107"/>
      <c r="D26" s="107"/>
      <c r="E26" s="107"/>
      <c r="F26" s="107"/>
      <c r="G26" s="124"/>
      <c r="H26" s="107"/>
      <c r="I26" s="107"/>
      <c r="BA26" s="41"/>
      <c r="BB26" s="41"/>
      <c r="BC26" s="41"/>
      <c r="BD26" s="41"/>
      <c r="BE26" s="41"/>
    </row>
    <row r="27" spans="1:57" ht="13.5" thickBot="1">
      <c r="A27" s="77"/>
      <c r="B27" s="77"/>
      <c r="C27" s="77"/>
      <c r="D27" s="77"/>
      <c r="E27" s="77"/>
      <c r="F27" s="77"/>
      <c r="G27" s="77"/>
      <c r="H27" s="77"/>
      <c r="I27" s="77"/>
    </row>
    <row r="28" spans="1:57">
      <c r="A28" s="71" t="s">
        <v>59</v>
      </c>
      <c r="B28" s="72"/>
      <c r="C28" s="72"/>
      <c r="D28" s="125"/>
      <c r="E28" s="126" t="s">
        <v>60</v>
      </c>
      <c r="F28" s="127" t="s">
        <v>61</v>
      </c>
      <c r="G28" s="128" t="s">
        <v>62</v>
      </c>
      <c r="H28" s="129"/>
      <c r="I28" s="130" t="s">
        <v>60</v>
      </c>
    </row>
    <row r="29" spans="1:57">
      <c r="A29" s="64" t="s">
        <v>285</v>
      </c>
      <c r="B29" s="55"/>
      <c r="C29" s="55"/>
      <c r="D29" s="131"/>
      <c r="E29" s="132"/>
      <c r="F29" s="133"/>
      <c r="G29" s="134">
        <f t="shared" ref="G29:G36" si="0">CHOOSE(BA29+1,HSV+PSV,HSV+PSV+Mont,HSV+PSV+Dodavka+Mont,HSV,PSV,Mont,Dodavka,Mont+Dodavka,0)</f>
        <v>0</v>
      </c>
      <c r="H29" s="135"/>
      <c r="I29" s="136">
        <f t="shared" ref="I29:I36" si="1">E29+F29*G29/100</f>
        <v>0</v>
      </c>
      <c r="BA29">
        <v>0</v>
      </c>
    </row>
    <row r="30" spans="1:57">
      <c r="A30" s="64" t="s">
        <v>286</v>
      </c>
      <c r="B30" s="55"/>
      <c r="C30" s="55"/>
      <c r="D30" s="131"/>
      <c r="E30" s="132"/>
      <c r="F30" s="133"/>
      <c r="G30" s="134">
        <f t="shared" si="0"/>
        <v>0</v>
      </c>
      <c r="H30" s="135"/>
      <c r="I30" s="136">
        <f t="shared" si="1"/>
        <v>0</v>
      </c>
      <c r="BA30">
        <v>0</v>
      </c>
    </row>
    <row r="31" spans="1:57">
      <c r="A31" s="64" t="s">
        <v>287</v>
      </c>
      <c r="B31" s="55"/>
      <c r="C31" s="55"/>
      <c r="D31" s="131"/>
      <c r="E31" s="132"/>
      <c r="F31" s="133"/>
      <c r="G31" s="134">
        <f t="shared" si="0"/>
        <v>0</v>
      </c>
      <c r="H31" s="135"/>
      <c r="I31" s="136">
        <f t="shared" si="1"/>
        <v>0</v>
      </c>
      <c r="BA31">
        <v>0</v>
      </c>
    </row>
    <row r="32" spans="1:57">
      <c r="A32" s="64" t="s">
        <v>288</v>
      </c>
      <c r="B32" s="55"/>
      <c r="C32" s="55"/>
      <c r="D32" s="131"/>
      <c r="E32" s="132"/>
      <c r="F32" s="133"/>
      <c r="G32" s="134">
        <f t="shared" si="0"/>
        <v>0</v>
      </c>
      <c r="H32" s="135"/>
      <c r="I32" s="136">
        <f t="shared" si="1"/>
        <v>0</v>
      </c>
      <c r="BA32">
        <v>0</v>
      </c>
    </row>
    <row r="33" spans="1:53">
      <c r="A33" s="64" t="s">
        <v>289</v>
      </c>
      <c r="B33" s="55"/>
      <c r="C33" s="55"/>
      <c r="D33" s="131"/>
      <c r="E33" s="132"/>
      <c r="F33" s="133"/>
      <c r="G33" s="134">
        <f t="shared" si="0"/>
        <v>0</v>
      </c>
      <c r="H33" s="135"/>
      <c r="I33" s="136">
        <f t="shared" si="1"/>
        <v>0</v>
      </c>
      <c r="BA33">
        <v>1</v>
      </c>
    </row>
    <row r="34" spans="1:53">
      <c r="A34" s="64" t="s">
        <v>290</v>
      </c>
      <c r="B34" s="55"/>
      <c r="C34" s="55"/>
      <c r="D34" s="131"/>
      <c r="E34" s="132"/>
      <c r="F34" s="133"/>
      <c r="G34" s="134">
        <f t="shared" si="0"/>
        <v>0</v>
      </c>
      <c r="H34" s="135"/>
      <c r="I34" s="136">
        <f t="shared" si="1"/>
        <v>0</v>
      </c>
      <c r="BA34">
        <v>1</v>
      </c>
    </row>
    <row r="35" spans="1:53">
      <c r="A35" s="64" t="s">
        <v>291</v>
      </c>
      <c r="B35" s="55"/>
      <c r="C35" s="55"/>
      <c r="D35" s="131"/>
      <c r="E35" s="132"/>
      <c r="F35" s="133"/>
      <c r="G35" s="134">
        <f t="shared" si="0"/>
        <v>0</v>
      </c>
      <c r="H35" s="135"/>
      <c r="I35" s="136">
        <f t="shared" si="1"/>
        <v>0</v>
      </c>
      <c r="BA35">
        <v>2</v>
      </c>
    </row>
    <row r="36" spans="1:53">
      <c r="A36" s="64" t="s">
        <v>292</v>
      </c>
      <c r="B36" s="55"/>
      <c r="C36" s="55"/>
      <c r="D36" s="131"/>
      <c r="E36" s="132"/>
      <c r="F36" s="133"/>
      <c r="G36" s="134">
        <f t="shared" si="0"/>
        <v>0</v>
      </c>
      <c r="H36" s="135"/>
      <c r="I36" s="136">
        <f t="shared" si="1"/>
        <v>0</v>
      </c>
      <c r="BA36">
        <v>2</v>
      </c>
    </row>
    <row r="37" spans="1:53" ht="13.5" thickBot="1">
      <c r="A37" s="137"/>
      <c r="B37" s="138" t="s">
        <v>63</v>
      </c>
      <c r="C37" s="139"/>
      <c r="D37" s="140"/>
      <c r="E37" s="141"/>
      <c r="F37" s="142"/>
      <c r="G37" s="142"/>
      <c r="H37" s="222">
        <f>SUM(I29:I36)</f>
        <v>0</v>
      </c>
      <c r="I37" s="223"/>
    </row>
    <row r="39" spans="1:53">
      <c r="B39" s="123"/>
      <c r="F39" s="143"/>
      <c r="G39" s="144"/>
      <c r="H39" s="144"/>
      <c r="I39" s="145"/>
    </row>
    <row r="40" spans="1:53">
      <c r="F40" s="143"/>
      <c r="G40" s="144"/>
      <c r="H40" s="144"/>
      <c r="I40" s="145"/>
    </row>
    <row r="41" spans="1:53">
      <c r="F41" s="143"/>
      <c r="G41" s="144"/>
      <c r="H41" s="144"/>
      <c r="I41" s="145"/>
    </row>
    <row r="42" spans="1:53">
      <c r="F42" s="143"/>
      <c r="G42" s="144"/>
      <c r="H42" s="144"/>
      <c r="I42" s="145"/>
    </row>
    <row r="43" spans="1:53">
      <c r="F43" s="143"/>
      <c r="G43" s="144"/>
      <c r="H43" s="144"/>
      <c r="I43" s="145"/>
    </row>
    <row r="44" spans="1:53">
      <c r="F44" s="143"/>
      <c r="G44" s="144"/>
      <c r="H44" s="144"/>
      <c r="I44" s="145"/>
    </row>
    <row r="45" spans="1:53">
      <c r="F45" s="143"/>
      <c r="G45" s="144"/>
      <c r="H45" s="144"/>
      <c r="I45" s="145"/>
    </row>
    <row r="46" spans="1:53">
      <c r="F46" s="143"/>
      <c r="G46" s="144"/>
      <c r="H46" s="144"/>
      <c r="I46" s="145"/>
    </row>
    <row r="47" spans="1:53">
      <c r="F47" s="143"/>
      <c r="G47" s="144"/>
      <c r="H47" s="144"/>
      <c r="I47" s="145"/>
    </row>
    <row r="48" spans="1:53">
      <c r="F48" s="143"/>
      <c r="G48" s="144"/>
      <c r="H48" s="144"/>
      <c r="I48" s="145"/>
    </row>
    <row r="49" spans="6:9">
      <c r="F49" s="143"/>
      <c r="G49" s="144"/>
      <c r="H49" s="144"/>
      <c r="I49" s="145"/>
    </row>
    <row r="50" spans="6:9">
      <c r="F50" s="143"/>
      <c r="G50" s="144"/>
      <c r="H50" s="144"/>
      <c r="I50" s="145"/>
    </row>
    <row r="51" spans="6:9">
      <c r="F51" s="143"/>
      <c r="G51" s="144"/>
      <c r="H51" s="144"/>
      <c r="I51" s="145"/>
    </row>
    <row r="52" spans="6:9">
      <c r="F52" s="143"/>
      <c r="G52" s="144"/>
      <c r="H52" s="144"/>
      <c r="I52" s="145"/>
    </row>
    <row r="53" spans="6:9">
      <c r="F53" s="143"/>
      <c r="G53" s="144"/>
      <c r="H53" s="144"/>
      <c r="I53" s="145"/>
    </row>
    <row r="54" spans="6:9">
      <c r="F54" s="143"/>
      <c r="G54" s="144"/>
      <c r="H54" s="144"/>
      <c r="I54" s="145"/>
    </row>
    <row r="55" spans="6:9">
      <c r="F55" s="143"/>
      <c r="G55" s="144"/>
      <c r="H55" s="144"/>
      <c r="I55" s="145"/>
    </row>
    <row r="56" spans="6:9">
      <c r="F56" s="143"/>
      <c r="G56" s="144"/>
      <c r="H56" s="144"/>
      <c r="I56" s="145"/>
    </row>
    <row r="57" spans="6:9">
      <c r="F57" s="143"/>
      <c r="G57" s="144"/>
      <c r="H57" s="144"/>
      <c r="I57" s="145"/>
    </row>
    <row r="58" spans="6:9">
      <c r="F58" s="143"/>
      <c r="G58" s="144"/>
      <c r="H58" s="144"/>
      <c r="I58" s="145"/>
    </row>
    <row r="59" spans="6:9">
      <c r="F59" s="143"/>
      <c r="G59" s="144"/>
      <c r="H59" s="144"/>
      <c r="I59" s="145"/>
    </row>
    <row r="60" spans="6:9">
      <c r="F60" s="143"/>
      <c r="G60" s="144"/>
      <c r="H60" s="144"/>
      <c r="I60" s="145"/>
    </row>
    <row r="61" spans="6:9">
      <c r="F61" s="143"/>
      <c r="G61" s="144"/>
      <c r="H61" s="144"/>
      <c r="I61" s="145"/>
    </row>
    <row r="62" spans="6:9">
      <c r="F62" s="143"/>
      <c r="G62" s="144"/>
      <c r="H62" s="144"/>
      <c r="I62" s="145"/>
    </row>
    <row r="63" spans="6:9">
      <c r="F63" s="143"/>
      <c r="G63" s="144"/>
      <c r="H63" s="144"/>
      <c r="I63" s="145"/>
    </row>
    <row r="64" spans="6:9">
      <c r="F64" s="143"/>
      <c r="G64" s="144"/>
      <c r="H64" s="144"/>
      <c r="I64" s="145"/>
    </row>
    <row r="65" spans="6:9">
      <c r="F65" s="143"/>
      <c r="G65" s="144"/>
      <c r="H65" s="144"/>
      <c r="I65" s="145"/>
    </row>
    <row r="66" spans="6:9">
      <c r="F66" s="143"/>
      <c r="G66" s="144"/>
      <c r="H66" s="144"/>
      <c r="I66" s="145"/>
    </row>
    <row r="67" spans="6:9">
      <c r="F67" s="143"/>
      <c r="G67" s="144"/>
      <c r="H67" s="144"/>
      <c r="I67" s="145"/>
    </row>
    <row r="68" spans="6:9">
      <c r="F68" s="143"/>
      <c r="G68" s="144"/>
      <c r="H68" s="144"/>
      <c r="I68" s="145"/>
    </row>
    <row r="69" spans="6:9">
      <c r="F69" s="143"/>
      <c r="G69" s="144"/>
      <c r="H69" s="144"/>
      <c r="I69" s="145"/>
    </row>
    <row r="70" spans="6:9">
      <c r="F70" s="143"/>
      <c r="G70" s="144"/>
      <c r="H70" s="144"/>
      <c r="I70" s="145"/>
    </row>
    <row r="71" spans="6:9">
      <c r="F71" s="143"/>
      <c r="G71" s="144"/>
      <c r="H71" s="144"/>
      <c r="I71" s="145"/>
    </row>
    <row r="72" spans="6:9">
      <c r="F72" s="143"/>
      <c r="G72" s="144"/>
      <c r="H72" s="144"/>
      <c r="I72" s="145"/>
    </row>
    <row r="73" spans="6:9">
      <c r="F73" s="143"/>
      <c r="G73" s="144"/>
      <c r="H73" s="144"/>
      <c r="I73" s="145"/>
    </row>
    <row r="74" spans="6:9">
      <c r="F74" s="143"/>
      <c r="G74" s="144"/>
      <c r="H74" s="144"/>
      <c r="I74" s="145"/>
    </row>
    <row r="75" spans="6:9">
      <c r="F75" s="143"/>
      <c r="G75" s="144"/>
      <c r="H75" s="144"/>
      <c r="I75" s="145"/>
    </row>
    <row r="76" spans="6:9">
      <c r="F76" s="143"/>
      <c r="G76" s="144"/>
      <c r="H76" s="144"/>
      <c r="I76" s="145"/>
    </row>
    <row r="77" spans="6:9">
      <c r="F77" s="143"/>
      <c r="G77" s="144"/>
      <c r="H77" s="144"/>
      <c r="I77" s="145"/>
    </row>
    <row r="78" spans="6:9">
      <c r="F78" s="143"/>
      <c r="G78" s="144"/>
      <c r="H78" s="144"/>
      <c r="I78" s="145"/>
    </row>
    <row r="79" spans="6:9">
      <c r="F79" s="143"/>
      <c r="G79" s="144"/>
      <c r="H79" s="144"/>
      <c r="I79" s="145"/>
    </row>
    <row r="80" spans="6:9">
      <c r="F80" s="143"/>
      <c r="G80" s="144"/>
      <c r="H80" s="144"/>
      <c r="I80" s="145"/>
    </row>
    <row r="81" spans="6:9">
      <c r="F81" s="143"/>
      <c r="G81" s="144"/>
      <c r="H81" s="144"/>
      <c r="I81" s="145"/>
    </row>
    <row r="82" spans="6:9">
      <c r="F82" s="143"/>
      <c r="G82" s="144"/>
      <c r="H82" s="144"/>
      <c r="I82" s="145"/>
    </row>
    <row r="83" spans="6:9">
      <c r="F83" s="143"/>
      <c r="G83" s="144"/>
      <c r="H83" s="144"/>
      <c r="I83" s="145"/>
    </row>
    <row r="84" spans="6:9">
      <c r="F84" s="143"/>
      <c r="G84" s="144"/>
      <c r="H84" s="144"/>
      <c r="I84" s="145"/>
    </row>
    <row r="85" spans="6:9">
      <c r="F85" s="143"/>
      <c r="G85" s="144"/>
      <c r="H85" s="144"/>
      <c r="I85" s="145"/>
    </row>
    <row r="86" spans="6:9">
      <c r="F86" s="143"/>
      <c r="G86" s="144"/>
      <c r="H86" s="144"/>
      <c r="I86" s="145"/>
    </row>
    <row r="87" spans="6:9">
      <c r="F87" s="143"/>
      <c r="G87" s="144"/>
      <c r="H87" s="144"/>
      <c r="I87" s="145"/>
    </row>
    <row r="88" spans="6:9">
      <c r="F88" s="143"/>
      <c r="G88" s="144"/>
      <c r="H88" s="144"/>
      <c r="I88" s="145"/>
    </row>
  </sheetData>
  <mergeCells count="4">
    <mergeCell ref="A1:B1"/>
    <mergeCell ref="A2:B2"/>
    <mergeCell ref="G2:I2"/>
    <mergeCell ref="H37:I37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206"/>
  <sheetViews>
    <sheetView showGridLines="0" showZeros="0" zoomScaleNormal="100" workbookViewId="0">
      <selection activeCell="A133" sqref="A133:IV135"/>
    </sheetView>
  </sheetViews>
  <sheetFormatPr defaultRowHeight="12.75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94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>
      <c r="A1" s="226" t="s">
        <v>77</v>
      </c>
      <c r="B1" s="226"/>
      <c r="C1" s="226"/>
      <c r="D1" s="226"/>
      <c r="E1" s="226"/>
      <c r="F1" s="226"/>
      <c r="G1" s="226"/>
    </row>
    <row r="2" spans="1:104" ht="14.25" customHeight="1" thickBot="1">
      <c r="A2" s="147"/>
      <c r="B2" s="148"/>
      <c r="C2" s="149"/>
      <c r="D2" s="149"/>
      <c r="E2" s="150"/>
      <c r="F2" s="149"/>
      <c r="G2" s="149"/>
    </row>
    <row r="3" spans="1:104" ht="13.5" thickTop="1">
      <c r="A3" s="215" t="s">
        <v>48</v>
      </c>
      <c r="B3" s="216"/>
      <c r="C3" s="97" t="str">
        <f>CONCATENATE(cislostavby," ",nazevstavby)</f>
        <v>SO/297 Výměna vněj  vodovodu v ar. hvězdárny Val.Meziříčí</v>
      </c>
      <c r="D3" s="151"/>
      <c r="E3" s="152" t="s">
        <v>64</v>
      </c>
      <c r="F3" s="153" t="str">
        <f>Rekapitulace!H1</f>
        <v>1</v>
      </c>
      <c r="G3" s="154"/>
    </row>
    <row r="4" spans="1:104" ht="13.5" thickBot="1">
      <c r="A4" s="227" t="s">
        <v>50</v>
      </c>
      <c r="B4" s="218"/>
      <c r="C4" s="103" t="str">
        <f>CONCATENATE(cisloobjektu," ",nazevobjektu)</f>
        <v>01 Vnější vodovod</v>
      </c>
      <c r="D4" s="155"/>
      <c r="E4" s="228" t="str">
        <f>Rekapitulace!G2</f>
        <v xml:space="preserve"> Výměna vnějšího vodovodu_9.10.2014</v>
      </c>
      <c r="F4" s="229"/>
      <c r="G4" s="230"/>
    </row>
    <row r="5" spans="1:104" ht="13.5" thickTop="1">
      <c r="A5" s="156"/>
      <c r="B5" s="147"/>
      <c r="C5" s="147"/>
      <c r="D5" s="147"/>
      <c r="E5" s="157"/>
      <c r="F5" s="147"/>
      <c r="G5" s="158"/>
    </row>
    <row r="6" spans="1:104">
      <c r="A6" s="159" t="s">
        <v>65</v>
      </c>
      <c r="B6" s="160" t="s">
        <v>66</v>
      </c>
      <c r="C6" s="160" t="s">
        <v>67</v>
      </c>
      <c r="D6" s="160" t="s">
        <v>68</v>
      </c>
      <c r="E6" s="161" t="s">
        <v>69</v>
      </c>
      <c r="F6" s="160" t="s">
        <v>70</v>
      </c>
      <c r="G6" s="162" t="s">
        <v>71</v>
      </c>
    </row>
    <row r="7" spans="1:104">
      <c r="A7" s="163" t="s">
        <v>72</v>
      </c>
      <c r="B7" s="164" t="s">
        <v>73</v>
      </c>
      <c r="C7" s="165" t="s">
        <v>74</v>
      </c>
      <c r="D7" s="166"/>
      <c r="E7" s="167"/>
      <c r="F7" s="167"/>
      <c r="G7" s="168"/>
      <c r="H7" s="169"/>
      <c r="I7" s="169"/>
      <c r="O7" s="170">
        <v>1</v>
      </c>
    </row>
    <row r="8" spans="1:104">
      <c r="A8" s="171">
        <v>1</v>
      </c>
      <c r="B8" s="172" t="s">
        <v>83</v>
      </c>
      <c r="C8" s="173" t="s">
        <v>84</v>
      </c>
      <c r="D8" s="174" t="s">
        <v>85</v>
      </c>
      <c r="E8" s="175">
        <v>52.052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</v>
      </c>
    </row>
    <row r="9" spans="1:104">
      <c r="A9" s="178"/>
      <c r="B9" s="180"/>
      <c r="C9" s="224" t="s">
        <v>86</v>
      </c>
      <c r="D9" s="225"/>
      <c r="E9" s="181">
        <v>52.052</v>
      </c>
      <c r="F9" s="182"/>
      <c r="G9" s="183"/>
      <c r="M9" s="179" t="s">
        <v>86</v>
      </c>
      <c r="O9" s="170"/>
    </row>
    <row r="10" spans="1:104">
      <c r="A10" s="171">
        <v>2</v>
      </c>
      <c r="B10" s="172" t="s">
        <v>87</v>
      </c>
      <c r="C10" s="173" t="s">
        <v>88</v>
      </c>
      <c r="D10" s="174" t="s">
        <v>85</v>
      </c>
      <c r="E10" s="175">
        <v>52.052</v>
      </c>
      <c r="F10" s="175">
        <v>0</v>
      </c>
      <c r="G10" s="176">
        <f>E10*F10</f>
        <v>0</v>
      </c>
      <c r="O10" s="170">
        <v>2</v>
      </c>
      <c r="AA10" s="146">
        <v>1</v>
      </c>
      <c r="AB10" s="146">
        <v>1</v>
      </c>
      <c r="AC10" s="146">
        <v>1</v>
      </c>
      <c r="AZ10" s="146">
        <v>1</v>
      </c>
      <c r="BA10" s="146">
        <f>IF(AZ10=1,G10,0)</f>
        <v>0</v>
      </c>
      <c r="BB10" s="146">
        <f>IF(AZ10=2,G10,0)</f>
        <v>0</v>
      </c>
      <c r="BC10" s="146">
        <f>IF(AZ10=3,G10,0)</f>
        <v>0</v>
      </c>
      <c r="BD10" s="146">
        <f>IF(AZ10=4,G10,0)</f>
        <v>0</v>
      </c>
      <c r="BE10" s="146">
        <f>IF(AZ10=5,G10,0)</f>
        <v>0</v>
      </c>
      <c r="CA10" s="177">
        <v>1</v>
      </c>
      <c r="CB10" s="177">
        <v>1</v>
      </c>
      <c r="CZ10" s="146">
        <v>0</v>
      </c>
    </row>
    <row r="11" spans="1:104">
      <c r="A11" s="178"/>
      <c r="B11" s="180"/>
      <c r="C11" s="224" t="s">
        <v>86</v>
      </c>
      <c r="D11" s="225"/>
      <c r="E11" s="181">
        <v>52.052</v>
      </c>
      <c r="F11" s="182"/>
      <c r="G11" s="183"/>
      <c r="M11" s="179" t="s">
        <v>86</v>
      </c>
      <c r="O11" s="170"/>
    </row>
    <row r="12" spans="1:104">
      <c r="A12" s="171">
        <v>3</v>
      </c>
      <c r="B12" s="172" t="s">
        <v>89</v>
      </c>
      <c r="C12" s="173" t="s">
        <v>90</v>
      </c>
      <c r="D12" s="174" t="s">
        <v>85</v>
      </c>
      <c r="E12" s="175">
        <v>36.4</v>
      </c>
      <c r="F12" s="175">
        <v>0</v>
      </c>
      <c r="G12" s="176">
        <f>E12*F12</f>
        <v>0</v>
      </c>
      <c r="O12" s="170">
        <v>2</v>
      </c>
      <c r="AA12" s="146">
        <v>1</v>
      </c>
      <c r="AB12" s="146">
        <v>1</v>
      </c>
      <c r="AC12" s="146">
        <v>1</v>
      </c>
      <c r="AZ12" s="146">
        <v>1</v>
      </c>
      <c r="BA12" s="146">
        <f>IF(AZ12=1,G12,0)</f>
        <v>0</v>
      </c>
      <c r="BB12" s="146">
        <f>IF(AZ12=2,G12,0)</f>
        <v>0</v>
      </c>
      <c r="BC12" s="146">
        <f>IF(AZ12=3,G12,0)</f>
        <v>0</v>
      </c>
      <c r="BD12" s="146">
        <f>IF(AZ12=4,G12,0)</f>
        <v>0</v>
      </c>
      <c r="BE12" s="146">
        <f>IF(AZ12=5,G12,0)</f>
        <v>0</v>
      </c>
      <c r="CA12" s="177">
        <v>1</v>
      </c>
      <c r="CB12" s="177">
        <v>1</v>
      </c>
      <c r="CZ12" s="146">
        <v>0</v>
      </c>
    </row>
    <row r="13" spans="1:104">
      <c r="A13" s="178"/>
      <c r="B13" s="180"/>
      <c r="C13" s="224" t="s">
        <v>91</v>
      </c>
      <c r="D13" s="225"/>
      <c r="E13" s="181">
        <v>36.4</v>
      </c>
      <c r="F13" s="182"/>
      <c r="G13" s="183"/>
      <c r="M13" s="179" t="s">
        <v>91</v>
      </c>
      <c r="O13" s="170"/>
    </row>
    <row r="14" spans="1:104">
      <c r="A14" s="171">
        <v>4</v>
      </c>
      <c r="B14" s="172" t="s">
        <v>92</v>
      </c>
      <c r="C14" s="173" t="s">
        <v>93</v>
      </c>
      <c r="D14" s="174" t="s">
        <v>85</v>
      </c>
      <c r="E14" s="175">
        <v>36.4</v>
      </c>
      <c r="F14" s="175">
        <v>0</v>
      </c>
      <c r="G14" s="176">
        <f>E14*F14</f>
        <v>0</v>
      </c>
      <c r="O14" s="170">
        <v>2</v>
      </c>
      <c r="AA14" s="146">
        <v>1</v>
      </c>
      <c r="AB14" s="146">
        <v>1</v>
      </c>
      <c r="AC14" s="146">
        <v>1</v>
      </c>
      <c r="AZ14" s="146">
        <v>1</v>
      </c>
      <c r="BA14" s="146">
        <f>IF(AZ14=1,G14,0)</f>
        <v>0</v>
      </c>
      <c r="BB14" s="146">
        <f>IF(AZ14=2,G14,0)</f>
        <v>0</v>
      </c>
      <c r="BC14" s="146">
        <f>IF(AZ14=3,G14,0)</f>
        <v>0</v>
      </c>
      <c r="BD14" s="146">
        <f>IF(AZ14=4,G14,0)</f>
        <v>0</v>
      </c>
      <c r="BE14" s="146">
        <f>IF(AZ14=5,G14,0)</f>
        <v>0</v>
      </c>
      <c r="CA14" s="177">
        <v>1</v>
      </c>
      <c r="CB14" s="177">
        <v>1</v>
      </c>
      <c r="CZ14" s="146">
        <v>0</v>
      </c>
    </row>
    <row r="15" spans="1:104">
      <c r="A15" s="178"/>
      <c r="B15" s="180"/>
      <c r="C15" s="224" t="s">
        <v>91</v>
      </c>
      <c r="D15" s="225"/>
      <c r="E15" s="181">
        <v>36.4</v>
      </c>
      <c r="F15" s="182"/>
      <c r="G15" s="183"/>
      <c r="M15" s="179" t="s">
        <v>91</v>
      </c>
      <c r="O15" s="170"/>
    </row>
    <row r="16" spans="1:104">
      <c r="A16" s="171">
        <v>5</v>
      </c>
      <c r="B16" s="172" t="s">
        <v>94</v>
      </c>
      <c r="C16" s="173" t="s">
        <v>95</v>
      </c>
      <c r="D16" s="174" t="s">
        <v>85</v>
      </c>
      <c r="E16" s="175">
        <v>37.908000000000001</v>
      </c>
      <c r="F16" s="175">
        <v>0</v>
      </c>
      <c r="G16" s="176">
        <f>E16*F16</f>
        <v>0</v>
      </c>
      <c r="O16" s="170">
        <v>2</v>
      </c>
      <c r="AA16" s="146">
        <v>1</v>
      </c>
      <c r="AB16" s="146">
        <v>1</v>
      </c>
      <c r="AC16" s="146">
        <v>1</v>
      </c>
      <c r="AZ16" s="146">
        <v>1</v>
      </c>
      <c r="BA16" s="146">
        <f>IF(AZ16=1,G16,0)</f>
        <v>0</v>
      </c>
      <c r="BB16" s="146">
        <f>IF(AZ16=2,G16,0)</f>
        <v>0</v>
      </c>
      <c r="BC16" s="146">
        <f>IF(AZ16=3,G16,0)</f>
        <v>0</v>
      </c>
      <c r="BD16" s="146">
        <f>IF(AZ16=4,G16,0)</f>
        <v>0</v>
      </c>
      <c r="BE16" s="146">
        <f>IF(AZ16=5,G16,0)</f>
        <v>0</v>
      </c>
      <c r="CA16" s="177">
        <v>1</v>
      </c>
      <c r="CB16" s="177">
        <v>1</v>
      </c>
      <c r="CZ16" s="146">
        <v>0</v>
      </c>
    </row>
    <row r="17" spans="1:104">
      <c r="A17" s="178"/>
      <c r="B17" s="180"/>
      <c r="C17" s="224" t="s">
        <v>96</v>
      </c>
      <c r="D17" s="225"/>
      <c r="E17" s="181">
        <v>22.308</v>
      </c>
      <c r="F17" s="182"/>
      <c r="G17" s="183"/>
      <c r="M17" s="179" t="s">
        <v>96</v>
      </c>
      <c r="O17" s="170"/>
    </row>
    <row r="18" spans="1:104">
      <c r="A18" s="178"/>
      <c r="B18" s="180"/>
      <c r="C18" s="224" t="s">
        <v>97</v>
      </c>
      <c r="D18" s="225"/>
      <c r="E18" s="181">
        <v>15.6</v>
      </c>
      <c r="F18" s="182"/>
      <c r="G18" s="183"/>
      <c r="M18" s="179" t="s">
        <v>97</v>
      </c>
      <c r="O18" s="170"/>
    </row>
    <row r="19" spans="1:104">
      <c r="A19" s="171">
        <v>6</v>
      </c>
      <c r="B19" s="172" t="s">
        <v>98</v>
      </c>
      <c r="C19" s="173" t="s">
        <v>99</v>
      </c>
      <c r="D19" s="174" t="s">
        <v>85</v>
      </c>
      <c r="E19" s="175">
        <v>126.36</v>
      </c>
      <c r="F19" s="175">
        <v>0</v>
      </c>
      <c r="G19" s="176">
        <f>E19*F19</f>
        <v>0</v>
      </c>
      <c r="O19" s="170">
        <v>2</v>
      </c>
      <c r="AA19" s="146">
        <v>1</v>
      </c>
      <c r="AB19" s="146">
        <v>1</v>
      </c>
      <c r="AC19" s="146">
        <v>1</v>
      </c>
      <c r="AZ19" s="146">
        <v>1</v>
      </c>
      <c r="BA19" s="146">
        <f>IF(AZ19=1,G19,0)</f>
        <v>0</v>
      </c>
      <c r="BB19" s="146">
        <f>IF(AZ19=2,G19,0)</f>
        <v>0</v>
      </c>
      <c r="BC19" s="146">
        <f>IF(AZ19=3,G19,0)</f>
        <v>0</v>
      </c>
      <c r="BD19" s="146">
        <f>IF(AZ19=4,G19,0)</f>
        <v>0</v>
      </c>
      <c r="BE19" s="146">
        <f>IF(AZ19=5,G19,0)</f>
        <v>0</v>
      </c>
      <c r="CA19" s="177">
        <v>1</v>
      </c>
      <c r="CB19" s="177">
        <v>1</v>
      </c>
      <c r="CZ19" s="146">
        <v>0</v>
      </c>
    </row>
    <row r="20" spans="1:104">
      <c r="A20" s="178"/>
      <c r="B20" s="180"/>
      <c r="C20" s="224" t="s">
        <v>100</v>
      </c>
      <c r="D20" s="225"/>
      <c r="E20" s="181">
        <v>74.36</v>
      </c>
      <c r="F20" s="182"/>
      <c r="G20" s="183"/>
      <c r="M20" s="179" t="s">
        <v>100</v>
      </c>
      <c r="O20" s="170"/>
    </row>
    <row r="21" spans="1:104">
      <c r="A21" s="178"/>
      <c r="B21" s="180"/>
      <c r="C21" s="224" t="s">
        <v>101</v>
      </c>
      <c r="D21" s="225"/>
      <c r="E21" s="181">
        <v>52</v>
      </c>
      <c r="F21" s="182"/>
      <c r="G21" s="183"/>
      <c r="M21" s="179" t="s">
        <v>101</v>
      </c>
      <c r="O21" s="170"/>
    </row>
    <row r="22" spans="1:104">
      <c r="A22" s="171">
        <v>7</v>
      </c>
      <c r="B22" s="172" t="s">
        <v>102</v>
      </c>
      <c r="C22" s="173" t="s">
        <v>103</v>
      </c>
      <c r="D22" s="174" t="s">
        <v>85</v>
      </c>
      <c r="E22" s="175">
        <v>24</v>
      </c>
      <c r="F22" s="175">
        <v>0</v>
      </c>
      <c r="G22" s="176">
        <f>E22*F22</f>
        <v>0</v>
      </c>
      <c r="O22" s="170">
        <v>2</v>
      </c>
      <c r="AA22" s="146">
        <v>1</v>
      </c>
      <c r="AB22" s="146">
        <v>1</v>
      </c>
      <c r="AC22" s="146">
        <v>1</v>
      </c>
      <c r="AZ22" s="146">
        <v>1</v>
      </c>
      <c r="BA22" s="146">
        <f>IF(AZ22=1,G22,0)</f>
        <v>0</v>
      </c>
      <c r="BB22" s="146">
        <f>IF(AZ22=2,G22,0)</f>
        <v>0</v>
      </c>
      <c r="BC22" s="146">
        <f>IF(AZ22=3,G22,0)</f>
        <v>0</v>
      </c>
      <c r="BD22" s="146">
        <f>IF(AZ22=4,G22,0)</f>
        <v>0</v>
      </c>
      <c r="BE22" s="146">
        <f>IF(AZ22=5,G22,0)</f>
        <v>0</v>
      </c>
      <c r="CA22" s="177">
        <v>1</v>
      </c>
      <c r="CB22" s="177">
        <v>1</v>
      </c>
      <c r="CZ22" s="146">
        <v>0</v>
      </c>
    </row>
    <row r="23" spans="1:104">
      <c r="A23" s="171">
        <v>8</v>
      </c>
      <c r="B23" s="172" t="s">
        <v>104</v>
      </c>
      <c r="C23" s="173" t="s">
        <v>105</v>
      </c>
      <c r="D23" s="174" t="s">
        <v>85</v>
      </c>
      <c r="E23" s="175">
        <v>120</v>
      </c>
      <c r="F23" s="175">
        <v>0</v>
      </c>
      <c r="G23" s="176">
        <f>E23*F23</f>
        <v>0</v>
      </c>
      <c r="O23" s="170">
        <v>2</v>
      </c>
      <c r="AA23" s="146">
        <v>1</v>
      </c>
      <c r="AB23" s="146">
        <v>1</v>
      </c>
      <c r="AC23" s="146">
        <v>1</v>
      </c>
      <c r="AZ23" s="146">
        <v>1</v>
      </c>
      <c r="BA23" s="146">
        <f>IF(AZ23=1,G23,0)</f>
        <v>0</v>
      </c>
      <c r="BB23" s="146">
        <f>IF(AZ23=2,G23,0)</f>
        <v>0</v>
      </c>
      <c r="BC23" s="146">
        <f>IF(AZ23=3,G23,0)</f>
        <v>0</v>
      </c>
      <c r="BD23" s="146">
        <f>IF(AZ23=4,G23,0)</f>
        <v>0</v>
      </c>
      <c r="BE23" s="146">
        <f>IF(AZ23=5,G23,0)</f>
        <v>0</v>
      </c>
      <c r="CA23" s="177">
        <v>1</v>
      </c>
      <c r="CB23" s="177">
        <v>1</v>
      </c>
      <c r="CZ23" s="146">
        <v>0</v>
      </c>
    </row>
    <row r="24" spans="1:104">
      <c r="A24" s="178"/>
      <c r="B24" s="180"/>
      <c r="C24" s="224" t="s">
        <v>106</v>
      </c>
      <c r="D24" s="225"/>
      <c r="E24" s="181">
        <v>120</v>
      </c>
      <c r="F24" s="182"/>
      <c r="G24" s="183"/>
      <c r="M24" s="179" t="s">
        <v>106</v>
      </c>
      <c r="O24" s="170"/>
    </row>
    <row r="25" spans="1:104">
      <c r="A25" s="171">
        <v>9</v>
      </c>
      <c r="B25" s="172" t="s">
        <v>107</v>
      </c>
      <c r="C25" s="173" t="s">
        <v>108</v>
      </c>
      <c r="D25" s="174" t="s">
        <v>85</v>
      </c>
      <c r="E25" s="175">
        <v>102.36</v>
      </c>
      <c r="F25" s="175">
        <v>0</v>
      </c>
      <c r="G25" s="176">
        <f t="shared" ref="G25:G33" si="0">E25*F25</f>
        <v>0</v>
      </c>
      <c r="O25" s="170">
        <v>2</v>
      </c>
      <c r="AA25" s="146">
        <v>1</v>
      </c>
      <c r="AB25" s="146">
        <v>1</v>
      </c>
      <c r="AC25" s="146">
        <v>1</v>
      </c>
      <c r="AZ25" s="146">
        <v>1</v>
      </c>
      <c r="BA25" s="146">
        <f t="shared" ref="BA25:BA33" si="1">IF(AZ25=1,G25,0)</f>
        <v>0</v>
      </c>
      <c r="BB25" s="146">
        <f t="shared" ref="BB25:BB33" si="2">IF(AZ25=2,G25,0)</f>
        <v>0</v>
      </c>
      <c r="BC25" s="146">
        <f t="shared" ref="BC25:BC33" si="3">IF(AZ25=3,G25,0)</f>
        <v>0</v>
      </c>
      <c r="BD25" s="146">
        <f t="shared" ref="BD25:BD33" si="4">IF(AZ25=4,G25,0)</f>
        <v>0</v>
      </c>
      <c r="BE25" s="146">
        <f t="shared" ref="BE25:BE33" si="5">IF(AZ25=5,G25,0)</f>
        <v>0</v>
      </c>
      <c r="CA25" s="177">
        <v>1</v>
      </c>
      <c r="CB25" s="177">
        <v>1</v>
      </c>
      <c r="CZ25" s="146">
        <v>0</v>
      </c>
    </row>
    <row r="26" spans="1:104">
      <c r="A26" s="171">
        <v>10</v>
      </c>
      <c r="B26" s="172" t="s">
        <v>109</v>
      </c>
      <c r="C26" s="173" t="s">
        <v>110</v>
      </c>
      <c r="D26" s="174" t="s">
        <v>85</v>
      </c>
      <c r="E26" s="175">
        <v>102.36</v>
      </c>
      <c r="F26" s="175">
        <v>0</v>
      </c>
      <c r="G26" s="176">
        <f t="shared" si="0"/>
        <v>0</v>
      </c>
      <c r="O26" s="170">
        <v>2</v>
      </c>
      <c r="AA26" s="146">
        <v>1</v>
      </c>
      <c r="AB26" s="146">
        <v>1</v>
      </c>
      <c r="AC26" s="146">
        <v>1</v>
      </c>
      <c r="AZ26" s="146">
        <v>1</v>
      </c>
      <c r="BA26" s="146">
        <f t="shared" si="1"/>
        <v>0</v>
      </c>
      <c r="BB26" s="146">
        <f t="shared" si="2"/>
        <v>0</v>
      </c>
      <c r="BC26" s="146">
        <f t="shared" si="3"/>
        <v>0</v>
      </c>
      <c r="BD26" s="146">
        <f t="shared" si="4"/>
        <v>0</v>
      </c>
      <c r="BE26" s="146">
        <f t="shared" si="5"/>
        <v>0</v>
      </c>
      <c r="CA26" s="177">
        <v>1</v>
      </c>
      <c r="CB26" s="177">
        <v>1</v>
      </c>
      <c r="CZ26" s="146">
        <v>0</v>
      </c>
    </row>
    <row r="27" spans="1:104">
      <c r="A27" s="171">
        <v>11</v>
      </c>
      <c r="B27" s="172" t="s">
        <v>111</v>
      </c>
      <c r="C27" s="173" t="s">
        <v>112</v>
      </c>
      <c r="D27" s="174" t="s">
        <v>85</v>
      </c>
      <c r="E27" s="175">
        <v>24</v>
      </c>
      <c r="F27" s="175">
        <v>0</v>
      </c>
      <c r="G27" s="176">
        <f t="shared" si="0"/>
        <v>0</v>
      </c>
      <c r="O27" s="170">
        <v>2</v>
      </c>
      <c r="AA27" s="146">
        <v>1</v>
      </c>
      <c r="AB27" s="146">
        <v>1</v>
      </c>
      <c r="AC27" s="146">
        <v>1</v>
      </c>
      <c r="AZ27" s="146">
        <v>1</v>
      </c>
      <c r="BA27" s="146">
        <f t="shared" si="1"/>
        <v>0</v>
      </c>
      <c r="BB27" s="146">
        <f t="shared" si="2"/>
        <v>0</v>
      </c>
      <c r="BC27" s="146">
        <f t="shared" si="3"/>
        <v>0</v>
      </c>
      <c r="BD27" s="146">
        <f t="shared" si="4"/>
        <v>0</v>
      </c>
      <c r="BE27" s="146">
        <f t="shared" si="5"/>
        <v>0</v>
      </c>
      <c r="CA27" s="177">
        <v>1</v>
      </c>
      <c r="CB27" s="177">
        <v>1</v>
      </c>
      <c r="CZ27" s="146">
        <v>0</v>
      </c>
    </row>
    <row r="28" spans="1:104">
      <c r="A28" s="171">
        <v>12</v>
      </c>
      <c r="B28" s="172" t="s">
        <v>113</v>
      </c>
      <c r="C28" s="173" t="s">
        <v>114</v>
      </c>
      <c r="D28" s="174" t="s">
        <v>115</v>
      </c>
      <c r="E28" s="175">
        <v>600</v>
      </c>
      <c r="F28" s="175">
        <v>0</v>
      </c>
      <c r="G28" s="176">
        <f t="shared" si="0"/>
        <v>0</v>
      </c>
      <c r="O28" s="170">
        <v>2</v>
      </c>
      <c r="AA28" s="146">
        <v>1</v>
      </c>
      <c r="AB28" s="146">
        <v>1</v>
      </c>
      <c r="AC28" s="146">
        <v>1</v>
      </c>
      <c r="AZ28" s="146">
        <v>1</v>
      </c>
      <c r="BA28" s="146">
        <f t="shared" si="1"/>
        <v>0</v>
      </c>
      <c r="BB28" s="146">
        <f t="shared" si="2"/>
        <v>0</v>
      </c>
      <c r="BC28" s="146">
        <f t="shared" si="3"/>
        <v>0</v>
      </c>
      <c r="BD28" s="146">
        <f t="shared" si="4"/>
        <v>0</v>
      </c>
      <c r="BE28" s="146">
        <f t="shared" si="5"/>
        <v>0</v>
      </c>
      <c r="CA28" s="177">
        <v>1</v>
      </c>
      <c r="CB28" s="177">
        <v>1</v>
      </c>
      <c r="CZ28" s="146">
        <v>0</v>
      </c>
    </row>
    <row r="29" spans="1:104">
      <c r="A29" s="171">
        <v>13</v>
      </c>
      <c r="B29" s="172" t="s">
        <v>116</v>
      </c>
      <c r="C29" s="173" t="s">
        <v>117</v>
      </c>
      <c r="D29" s="174" t="s">
        <v>118</v>
      </c>
      <c r="E29" s="175">
        <v>150</v>
      </c>
      <c r="F29" s="175">
        <v>0</v>
      </c>
      <c r="G29" s="176">
        <f t="shared" si="0"/>
        <v>0</v>
      </c>
      <c r="O29" s="170">
        <v>2</v>
      </c>
      <c r="AA29" s="146">
        <v>12</v>
      </c>
      <c r="AB29" s="146">
        <v>0</v>
      </c>
      <c r="AC29" s="146">
        <v>39</v>
      </c>
      <c r="AZ29" s="146">
        <v>1</v>
      </c>
      <c r="BA29" s="146">
        <f t="shared" si="1"/>
        <v>0</v>
      </c>
      <c r="BB29" s="146">
        <f t="shared" si="2"/>
        <v>0</v>
      </c>
      <c r="BC29" s="146">
        <f t="shared" si="3"/>
        <v>0</v>
      </c>
      <c r="BD29" s="146">
        <f t="shared" si="4"/>
        <v>0</v>
      </c>
      <c r="BE29" s="146">
        <f t="shared" si="5"/>
        <v>0</v>
      </c>
      <c r="CA29" s="177">
        <v>12</v>
      </c>
      <c r="CB29" s="177">
        <v>0</v>
      </c>
      <c r="CZ29" s="146">
        <v>0</v>
      </c>
    </row>
    <row r="30" spans="1:104">
      <c r="A30" s="171">
        <v>14</v>
      </c>
      <c r="B30" s="172" t="s">
        <v>119</v>
      </c>
      <c r="C30" s="173" t="s">
        <v>120</v>
      </c>
      <c r="D30" s="174" t="s">
        <v>118</v>
      </c>
      <c r="E30" s="175">
        <v>145</v>
      </c>
      <c r="F30" s="175">
        <v>0</v>
      </c>
      <c r="G30" s="176">
        <f t="shared" si="0"/>
        <v>0</v>
      </c>
      <c r="O30" s="170">
        <v>2</v>
      </c>
      <c r="AA30" s="146">
        <v>12</v>
      </c>
      <c r="AB30" s="146">
        <v>0</v>
      </c>
      <c r="AC30" s="146">
        <v>40</v>
      </c>
      <c r="AZ30" s="146">
        <v>1</v>
      </c>
      <c r="BA30" s="146">
        <f t="shared" si="1"/>
        <v>0</v>
      </c>
      <c r="BB30" s="146">
        <f t="shared" si="2"/>
        <v>0</v>
      </c>
      <c r="BC30" s="146">
        <f t="shared" si="3"/>
        <v>0</v>
      </c>
      <c r="BD30" s="146">
        <f t="shared" si="4"/>
        <v>0</v>
      </c>
      <c r="BE30" s="146">
        <f t="shared" si="5"/>
        <v>0</v>
      </c>
      <c r="CA30" s="177">
        <v>12</v>
      </c>
      <c r="CB30" s="177">
        <v>0</v>
      </c>
      <c r="CZ30" s="146">
        <v>0</v>
      </c>
    </row>
    <row r="31" spans="1:104">
      <c r="A31" s="171">
        <v>15</v>
      </c>
      <c r="B31" s="172" t="s">
        <v>121</v>
      </c>
      <c r="C31" s="173" t="s">
        <v>122</v>
      </c>
      <c r="D31" s="174" t="s">
        <v>85</v>
      </c>
      <c r="E31" s="175">
        <v>24</v>
      </c>
      <c r="F31" s="175">
        <v>0</v>
      </c>
      <c r="G31" s="176">
        <f t="shared" si="0"/>
        <v>0</v>
      </c>
      <c r="O31" s="170">
        <v>2</v>
      </c>
      <c r="AA31" s="146">
        <v>12</v>
      </c>
      <c r="AB31" s="146">
        <v>0</v>
      </c>
      <c r="AC31" s="146">
        <v>54</v>
      </c>
      <c r="AZ31" s="146">
        <v>1</v>
      </c>
      <c r="BA31" s="146">
        <f t="shared" si="1"/>
        <v>0</v>
      </c>
      <c r="BB31" s="146">
        <f t="shared" si="2"/>
        <v>0</v>
      </c>
      <c r="BC31" s="146">
        <f t="shared" si="3"/>
        <v>0</v>
      </c>
      <c r="BD31" s="146">
        <f t="shared" si="4"/>
        <v>0</v>
      </c>
      <c r="BE31" s="146">
        <f t="shared" si="5"/>
        <v>0</v>
      </c>
      <c r="CA31" s="177">
        <v>12</v>
      </c>
      <c r="CB31" s="177">
        <v>0</v>
      </c>
      <c r="CZ31" s="146">
        <v>0</v>
      </c>
    </row>
    <row r="32" spans="1:104">
      <c r="A32" s="171">
        <v>16</v>
      </c>
      <c r="B32" s="172" t="s">
        <v>123</v>
      </c>
      <c r="C32" s="173" t="s">
        <v>124</v>
      </c>
      <c r="D32" s="174" t="s">
        <v>118</v>
      </c>
      <c r="E32" s="175">
        <v>145</v>
      </c>
      <c r="F32" s="175">
        <v>0</v>
      </c>
      <c r="G32" s="176">
        <f t="shared" si="0"/>
        <v>0</v>
      </c>
      <c r="O32" s="170">
        <v>2</v>
      </c>
      <c r="AA32" s="146">
        <v>3</v>
      </c>
      <c r="AB32" s="146">
        <v>1</v>
      </c>
      <c r="AC32" s="146" t="s">
        <v>123</v>
      </c>
      <c r="AZ32" s="146">
        <v>1</v>
      </c>
      <c r="BA32" s="146">
        <f t="shared" si="1"/>
        <v>0</v>
      </c>
      <c r="BB32" s="146">
        <f t="shared" si="2"/>
        <v>0</v>
      </c>
      <c r="BC32" s="146">
        <f t="shared" si="3"/>
        <v>0</v>
      </c>
      <c r="BD32" s="146">
        <f t="shared" si="4"/>
        <v>0</v>
      </c>
      <c r="BE32" s="146">
        <f t="shared" si="5"/>
        <v>0</v>
      </c>
      <c r="CA32" s="177">
        <v>3</v>
      </c>
      <c r="CB32" s="177">
        <v>1</v>
      </c>
      <c r="CZ32" s="146">
        <v>1E-3</v>
      </c>
    </row>
    <row r="33" spans="1:104">
      <c r="A33" s="171">
        <v>17</v>
      </c>
      <c r="B33" s="172" t="s">
        <v>125</v>
      </c>
      <c r="C33" s="173" t="s">
        <v>126</v>
      </c>
      <c r="D33" s="174" t="s">
        <v>118</v>
      </c>
      <c r="E33" s="175">
        <v>150</v>
      </c>
      <c r="F33" s="175">
        <v>0</v>
      </c>
      <c r="G33" s="176">
        <f t="shared" si="0"/>
        <v>0</v>
      </c>
      <c r="O33" s="170">
        <v>2</v>
      </c>
      <c r="AA33" s="146">
        <v>3</v>
      </c>
      <c r="AB33" s="146">
        <v>1</v>
      </c>
      <c r="AC33" s="146">
        <v>341402250048</v>
      </c>
      <c r="AZ33" s="146">
        <v>1</v>
      </c>
      <c r="BA33" s="146">
        <f t="shared" si="1"/>
        <v>0</v>
      </c>
      <c r="BB33" s="146">
        <f t="shared" si="2"/>
        <v>0</v>
      </c>
      <c r="BC33" s="146">
        <f t="shared" si="3"/>
        <v>0</v>
      </c>
      <c r="BD33" s="146">
        <f t="shared" si="4"/>
        <v>0</v>
      </c>
      <c r="BE33" s="146">
        <f t="shared" si="5"/>
        <v>0</v>
      </c>
      <c r="CA33" s="177">
        <v>3</v>
      </c>
      <c r="CB33" s="177">
        <v>1</v>
      </c>
      <c r="CZ33" s="146">
        <v>0</v>
      </c>
    </row>
    <row r="34" spans="1:104">
      <c r="A34" s="184"/>
      <c r="B34" s="185" t="s">
        <v>75</v>
      </c>
      <c r="C34" s="186" t="str">
        <f>CONCATENATE(B7," ",C7)</f>
        <v>1 Zemní práce</v>
      </c>
      <c r="D34" s="187"/>
      <c r="E34" s="188"/>
      <c r="F34" s="189"/>
      <c r="G34" s="190">
        <f>SUM(G7:G33)</f>
        <v>0</v>
      </c>
      <c r="O34" s="170">
        <v>4</v>
      </c>
      <c r="BA34" s="191">
        <f>SUM(BA7:BA33)</f>
        <v>0</v>
      </c>
      <c r="BB34" s="191">
        <f>SUM(BB7:BB33)</f>
        <v>0</v>
      </c>
      <c r="BC34" s="191">
        <f>SUM(BC7:BC33)</f>
        <v>0</v>
      </c>
      <c r="BD34" s="191">
        <f>SUM(BD7:BD33)</f>
        <v>0</v>
      </c>
      <c r="BE34" s="191">
        <f>SUM(BE7:BE33)</f>
        <v>0</v>
      </c>
    </row>
    <row r="35" spans="1:104">
      <c r="A35" s="163" t="s">
        <v>72</v>
      </c>
      <c r="B35" s="164" t="s">
        <v>127</v>
      </c>
      <c r="C35" s="165" t="s">
        <v>128</v>
      </c>
      <c r="D35" s="166"/>
      <c r="E35" s="167"/>
      <c r="F35" s="167"/>
      <c r="G35" s="168"/>
      <c r="H35" s="169"/>
      <c r="I35" s="169"/>
      <c r="O35" s="170">
        <v>1</v>
      </c>
    </row>
    <row r="36" spans="1:104">
      <c r="A36" s="171">
        <v>18</v>
      </c>
      <c r="B36" s="172" t="s">
        <v>129</v>
      </c>
      <c r="C36" s="173" t="s">
        <v>130</v>
      </c>
      <c r="D36" s="174" t="s">
        <v>115</v>
      </c>
      <c r="E36" s="175">
        <v>2.5</v>
      </c>
      <c r="F36" s="175">
        <v>0</v>
      </c>
      <c r="G36" s="176">
        <f>E36*F36</f>
        <v>0</v>
      </c>
      <c r="O36" s="170">
        <v>2</v>
      </c>
      <c r="AA36" s="146">
        <v>1</v>
      </c>
      <c r="AB36" s="146">
        <v>1</v>
      </c>
      <c r="AC36" s="146">
        <v>1</v>
      </c>
      <c r="AZ36" s="146">
        <v>1</v>
      </c>
      <c r="BA36" s="146">
        <f>IF(AZ36=1,G36,0)</f>
        <v>0</v>
      </c>
      <c r="BB36" s="146">
        <f>IF(AZ36=2,G36,0)</f>
        <v>0</v>
      </c>
      <c r="BC36" s="146">
        <f>IF(AZ36=3,G36,0)</f>
        <v>0</v>
      </c>
      <c r="BD36" s="146">
        <f>IF(AZ36=4,G36,0)</f>
        <v>0</v>
      </c>
      <c r="BE36" s="146">
        <f>IF(AZ36=5,G36,0)</f>
        <v>0</v>
      </c>
      <c r="CA36" s="177">
        <v>1</v>
      </c>
      <c r="CB36" s="177">
        <v>1</v>
      </c>
      <c r="CZ36" s="146">
        <v>0</v>
      </c>
    </row>
    <row r="37" spans="1:104">
      <c r="A37" s="178"/>
      <c r="B37" s="180"/>
      <c r="C37" s="224" t="s">
        <v>131</v>
      </c>
      <c r="D37" s="225"/>
      <c r="E37" s="181">
        <v>2.5</v>
      </c>
      <c r="F37" s="182"/>
      <c r="G37" s="183"/>
      <c r="M37" s="179" t="s">
        <v>131</v>
      </c>
      <c r="O37" s="170"/>
    </row>
    <row r="38" spans="1:104">
      <c r="A38" s="184"/>
      <c r="B38" s="185" t="s">
        <v>75</v>
      </c>
      <c r="C38" s="186" t="str">
        <f>CONCATENATE(B35," ",C35)</f>
        <v>11 Přípravné a přidružené práce</v>
      </c>
      <c r="D38" s="187"/>
      <c r="E38" s="188"/>
      <c r="F38" s="189"/>
      <c r="G38" s="190">
        <f>SUM(G35:G37)</f>
        <v>0</v>
      </c>
      <c r="O38" s="170">
        <v>4</v>
      </c>
      <c r="BA38" s="191">
        <f>SUM(BA35:BA37)</f>
        <v>0</v>
      </c>
      <c r="BB38" s="191">
        <f>SUM(BB35:BB37)</f>
        <v>0</v>
      </c>
      <c r="BC38" s="191">
        <f>SUM(BC35:BC37)</f>
        <v>0</v>
      </c>
      <c r="BD38" s="191">
        <f>SUM(BD35:BD37)</f>
        <v>0</v>
      </c>
      <c r="BE38" s="191">
        <f>SUM(BE35:BE37)</f>
        <v>0</v>
      </c>
    </row>
    <row r="39" spans="1:104">
      <c r="A39" s="163" t="s">
        <v>72</v>
      </c>
      <c r="B39" s="164" t="s">
        <v>132</v>
      </c>
      <c r="C39" s="165" t="s">
        <v>133</v>
      </c>
      <c r="D39" s="166"/>
      <c r="E39" s="167"/>
      <c r="F39" s="167"/>
      <c r="G39" s="168"/>
      <c r="H39" s="169"/>
      <c r="I39" s="169"/>
      <c r="O39" s="170">
        <v>1</v>
      </c>
    </row>
    <row r="40" spans="1:104">
      <c r="A40" s="171">
        <v>19</v>
      </c>
      <c r="B40" s="172" t="s">
        <v>134</v>
      </c>
      <c r="C40" s="173" t="s">
        <v>135</v>
      </c>
      <c r="D40" s="174" t="s">
        <v>136</v>
      </c>
      <c r="E40" s="175">
        <v>15</v>
      </c>
      <c r="F40" s="175">
        <v>0</v>
      </c>
      <c r="G40" s="176">
        <f>E40*F40</f>
        <v>0</v>
      </c>
      <c r="O40" s="170">
        <v>2</v>
      </c>
      <c r="AA40" s="146">
        <v>3</v>
      </c>
      <c r="AB40" s="146">
        <v>1</v>
      </c>
      <c r="AC40" s="146">
        <v>572410</v>
      </c>
      <c r="AZ40" s="146">
        <v>1</v>
      </c>
      <c r="BA40" s="146">
        <f>IF(AZ40=1,G40,0)</f>
        <v>0</v>
      </c>
      <c r="BB40" s="146">
        <f>IF(AZ40=2,G40,0)</f>
        <v>0</v>
      </c>
      <c r="BC40" s="146">
        <f>IF(AZ40=3,G40,0)</f>
        <v>0</v>
      </c>
      <c r="BD40" s="146">
        <f>IF(AZ40=4,G40,0)</f>
        <v>0</v>
      </c>
      <c r="BE40" s="146">
        <f>IF(AZ40=5,G40,0)</f>
        <v>0</v>
      </c>
      <c r="CA40" s="177">
        <v>3</v>
      </c>
      <c r="CB40" s="177">
        <v>1</v>
      </c>
      <c r="CZ40" s="146">
        <v>1E-3</v>
      </c>
    </row>
    <row r="41" spans="1:104">
      <c r="A41" s="184"/>
      <c r="B41" s="185" t="s">
        <v>75</v>
      </c>
      <c r="C41" s="186" t="str">
        <f>CONCATENATE(B39," ",C39)</f>
        <v>18 Povrchové úpravy terénu</v>
      </c>
      <c r="D41" s="187"/>
      <c r="E41" s="188"/>
      <c r="F41" s="189"/>
      <c r="G41" s="190">
        <f>SUM(G39:G40)</f>
        <v>0</v>
      </c>
      <c r="O41" s="170">
        <v>4</v>
      </c>
      <c r="BA41" s="191">
        <f>SUM(BA39:BA40)</f>
        <v>0</v>
      </c>
      <c r="BB41" s="191">
        <f>SUM(BB39:BB40)</f>
        <v>0</v>
      </c>
      <c r="BC41" s="191">
        <f>SUM(BC39:BC40)</f>
        <v>0</v>
      </c>
      <c r="BD41" s="191">
        <f>SUM(BD39:BD40)</f>
        <v>0</v>
      </c>
      <c r="BE41" s="191">
        <f>SUM(BE39:BE40)</f>
        <v>0</v>
      </c>
    </row>
    <row r="42" spans="1:104">
      <c r="A42" s="163" t="s">
        <v>72</v>
      </c>
      <c r="B42" s="164" t="s">
        <v>137</v>
      </c>
      <c r="C42" s="165" t="s">
        <v>138</v>
      </c>
      <c r="D42" s="166"/>
      <c r="E42" s="167"/>
      <c r="F42" s="167"/>
      <c r="G42" s="168"/>
      <c r="H42" s="169"/>
      <c r="I42" s="169"/>
      <c r="O42" s="170">
        <v>1</v>
      </c>
    </row>
    <row r="43" spans="1:104">
      <c r="A43" s="171">
        <v>20</v>
      </c>
      <c r="B43" s="172" t="s">
        <v>139</v>
      </c>
      <c r="C43" s="173" t="s">
        <v>140</v>
      </c>
      <c r="D43" s="174" t="s">
        <v>141</v>
      </c>
      <c r="E43" s="175">
        <v>0.99299999999999999</v>
      </c>
      <c r="F43" s="175">
        <v>0</v>
      </c>
      <c r="G43" s="176">
        <f>E43*F43</f>
        <v>0</v>
      </c>
      <c r="O43" s="170">
        <v>2</v>
      </c>
      <c r="AA43" s="146">
        <v>1</v>
      </c>
      <c r="AB43" s="146">
        <v>1</v>
      </c>
      <c r="AC43" s="146">
        <v>1</v>
      </c>
      <c r="AZ43" s="146">
        <v>1</v>
      </c>
      <c r="BA43" s="146">
        <f>IF(AZ43=1,G43,0)</f>
        <v>0</v>
      </c>
      <c r="BB43" s="146">
        <f>IF(AZ43=2,G43,0)</f>
        <v>0</v>
      </c>
      <c r="BC43" s="146">
        <f>IF(AZ43=3,G43,0)</f>
        <v>0</v>
      </c>
      <c r="BD43" s="146">
        <f>IF(AZ43=4,G43,0)</f>
        <v>0</v>
      </c>
      <c r="BE43" s="146">
        <f>IF(AZ43=5,G43,0)</f>
        <v>0</v>
      </c>
      <c r="CA43" s="177">
        <v>1</v>
      </c>
      <c r="CB43" s="177">
        <v>1</v>
      </c>
      <c r="CZ43" s="146">
        <v>1.1000000000000001</v>
      </c>
    </row>
    <row r="44" spans="1:104">
      <c r="A44" s="178"/>
      <c r="B44" s="180"/>
      <c r="C44" s="224" t="s">
        <v>142</v>
      </c>
      <c r="D44" s="225"/>
      <c r="E44" s="181">
        <v>0.99299999999999999</v>
      </c>
      <c r="F44" s="182"/>
      <c r="G44" s="183"/>
      <c r="M44" s="179" t="s">
        <v>142</v>
      </c>
      <c r="O44" s="170"/>
    </row>
    <row r="45" spans="1:104">
      <c r="A45" s="184"/>
      <c r="B45" s="185" t="s">
        <v>75</v>
      </c>
      <c r="C45" s="186" t="str">
        <f>CONCATENATE(B42," ",C42)</f>
        <v>5 Komunikace</v>
      </c>
      <c r="D45" s="187"/>
      <c r="E45" s="188"/>
      <c r="F45" s="189"/>
      <c r="G45" s="190">
        <f>SUM(G42:G44)</f>
        <v>0</v>
      </c>
      <c r="O45" s="170">
        <v>4</v>
      </c>
      <c r="BA45" s="191">
        <f>SUM(BA42:BA44)</f>
        <v>0</v>
      </c>
      <c r="BB45" s="191">
        <f>SUM(BB42:BB44)</f>
        <v>0</v>
      </c>
      <c r="BC45" s="191">
        <f>SUM(BC42:BC44)</f>
        <v>0</v>
      </c>
      <c r="BD45" s="191">
        <f>SUM(BD42:BD44)</f>
        <v>0</v>
      </c>
      <c r="BE45" s="191">
        <f>SUM(BE42:BE44)</f>
        <v>0</v>
      </c>
    </row>
    <row r="46" spans="1:104">
      <c r="A46" s="163" t="s">
        <v>72</v>
      </c>
      <c r="B46" s="164" t="s">
        <v>143</v>
      </c>
      <c r="C46" s="165" t="s">
        <v>144</v>
      </c>
      <c r="D46" s="166"/>
      <c r="E46" s="167"/>
      <c r="F46" s="167"/>
      <c r="G46" s="168"/>
      <c r="H46" s="169"/>
      <c r="I46" s="169"/>
      <c r="O46" s="170">
        <v>1</v>
      </c>
    </row>
    <row r="47" spans="1:104">
      <c r="A47" s="171">
        <v>21</v>
      </c>
      <c r="B47" s="172" t="s">
        <v>145</v>
      </c>
      <c r="C47" s="173" t="s">
        <v>146</v>
      </c>
      <c r="D47" s="174" t="s">
        <v>85</v>
      </c>
      <c r="E47" s="175">
        <v>7.4999999999999997E-2</v>
      </c>
      <c r="F47" s="175">
        <v>0</v>
      </c>
      <c r="G47" s="176">
        <f>E47*F47</f>
        <v>0</v>
      </c>
      <c r="O47" s="170">
        <v>2</v>
      </c>
      <c r="AA47" s="146">
        <v>1</v>
      </c>
      <c r="AB47" s="146">
        <v>1</v>
      </c>
      <c r="AC47" s="146">
        <v>1</v>
      </c>
      <c r="AZ47" s="146">
        <v>1</v>
      </c>
      <c r="BA47" s="146">
        <f>IF(AZ47=1,G47,0)</f>
        <v>0</v>
      </c>
      <c r="BB47" s="146">
        <f>IF(AZ47=2,G47,0)</f>
        <v>0</v>
      </c>
      <c r="BC47" s="146">
        <f>IF(AZ47=3,G47,0)</f>
        <v>0</v>
      </c>
      <c r="BD47" s="146">
        <f>IF(AZ47=4,G47,0)</f>
        <v>0</v>
      </c>
      <c r="BE47" s="146">
        <f>IF(AZ47=5,G47,0)</f>
        <v>0</v>
      </c>
      <c r="CA47" s="177">
        <v>1</v>
      </c>
      <c r="CB47" s="177">
        <v>1</v>
      </c>
      <c r="CZ47" s="146">
        <v>2.5</v>
      </c>
    </row>
    <row r="48" spans="1:104">
      <c r="A48" s="178"/>
      <c r="B48" s="180"/>
      <c r="C48" s="224" t="s">
        <v>147</v>
      </c>
      <c r="D48" s="225"/>
      <c r="E48" s="181">
        <v>7.4999999999999997E-2</v>
      </c>
      <c r="F48" s="182"/>
      <c r="G48" s="183"/>
      <c r="M48" s="179" t="s">
        <v>147</v>
      </c>
      <c r="O48" s="170"/>
    </row>
    <row r="49" spans="1:104">
      <c r="A49" s="184"/>
      <c r="B49" s="185" t="s">
        <v>75</v>
      </c>
      <c r="C49" s="186" t="str">
        <f>CONCATENATE(B46," ",C46)</f>
        <v>56 Podkladní vrstvy komunikací a zpevněných ploch</v>
      </c>
      <c r="D49" s="187"/>
      <c r="E49" s="188"/>
      <c r="F49" s="189"/>
      <c r="G49" s="190">
        <f>SUM(G46:G48)</f>
        <v>0</v>
      </c>
      <c r="O49" s="170">
        <v>4</v>
      </c>
      <c r="BA49" s="191">
        <f>SUM(BA46:BA48)</f>
        <v>0</v>
      </c>
      <c r="BB49" s="191">
        <f>SUM(BB46:BB48)</f>
        <v>0</v>
      </c>
      <c r="BC49" s="191">
        <f>SUM(BC46:BC48)</f>
        <v>0</v>
      </c>
      <c r="BD49" s="191">
        <f>SUM(BD46:BD48)</f>
        <v>0</v>
      </c>
      <c r="BE49" s="191">
        <f>SUM(BE46:BE48)</f>
        <v>0</v>
      </c>
    </row>
    <row r="50" spans="1:104">
      <c r="A50" s="163" t="s">
        <v>72</v>
      </c>
      <c r="B50" s="164" t="s">
        <v>148</v>
      </c>
      <c r="C50" s="165" t="s">
        <v>149</v>
      </c>
      <c r="D50" s="166"/>
      <c r="E50" s="167"/>
      <c r="F50" s="167"/>
      <c r="G50" s="168"/>
      <c r="H50" s="169"/>
      <c r="I50" s="169"/>
      <c r="O50" s="170">
        <v>1</v>
      </c>
    </row>
    <row r="51" spans="1:104" ht="22.5">
      <c r="A51" s="171">
        <v>22</v>
      </c>
      <c r="B51" s="172" t="s">
        <v>150</v>
      </c>
      <c r="C51" s="173" t="s">
        <v>151</v>
      </c>
      <c r="D51" s="174" t="s">
        <v>118</v>
      </c>
      <c r="E51" s="175">
        <v>1</v>
      </c>
      <c r="F51" s="175">
        <v>0</v>
      </c>
      <c r="G51" s="176">
        <f>E51*F51</f>
        <v>0</v>
      </c>
      <c r="O51" s="170">
        <v>2</v>
      </c>
      <c r="AA51" s="146">
        <v>1</v>
      </c>
      <c r="AB51" s="146">
        <v>1</v>
      </c>
      <c r="AC51" s="146">
        <v>1</v>
      </c>
      <c r="AZ51" s="146">
        <v>1</v>
      </c>
      <c r="BA51" s="146">
        <f>IF(AZ51=1,G51,0)</f>
        <v>0</v>
      </c>
      <c r="BB51" s="146">
        <f>IF(AZ51=2,G51,0)</f>
        <v>0</v>
      </c>
      <c r="BC51" s="146">
        <f>IF(AZ51=3,G51,0)</f>
        <v>0</v>
      </c>
      <c r="BD51" s="146">
        <f>IF(AZ51=4,G51,0)</f>
        <v>0</v>
      </c>
      <c r="BE51" s="146">
        <f>IF(AZ51=5,G51,0)</f>
        <v>0</v>
      </c>
      <c r="CA51" s="177">
        <v>1</v>
      </c>
      <c r="CB51" s="177">
        <v>1</v>
      </c>
      <c r="CZ51" s="146">
        <v>9.01E-2</v>
      </c>
    </row>
    <row r="52" spans="1:104">
      <c r="A52" s="184"/>
      <c r="B52" s="185" t="s">
        <v>75</v>
      </c>
      <c r="C52" s="186" t="str">
        <f>CONCATENATE(B50," ",C50)</f>
        <v>59 Dlažby a předlažby komunikací</v>
      </c>
      <c r="D52" s="187"/>
      <c r="E52" s="188"/>
      <c r="F52" s="189"/>
      <c r="G52" s="190">
        <f>SUM(G50:G51)</f>
        <v>0</v>
      </c>
      <c r="O52" s="170">
        <v>4</v>
      </c>
      <c r="BA52" s="191">
        <f>SUM(BA50:BA51)</f>
        <v>0</v>
      </c>
      <c r="BB52" s="191">
        <f>SUM(BB50:BB51)</f>
        <v>0</v>
      </c>
      <c r="BC52" s="191">
        <f>SUM(BC50:BC51)</f>
        <v>0</v>
      </c>
      <c r="BD52" s="191">
        <f>SUM(BD50:BD51)</f>
        <v>0</v>
      </c>
      <c r="BE52" s="191">
        <f>SUM(BE50:BE51)</f>
        <v>0</v>
      </c>
    </row>
    <row r="53" spans="1:104">
      <c r="A53" s="163" t="s">
        <v>72</v>
      </c>
      <c r="B53" s="164" t="s">
        <v>152</v>
      </c>
      <c r="C53" s="165" t="s">
        <v>153</v>
      </c>
      <c r="D53" s="166"/>
      <c r="E53" s="167"/>
      <c r="F53" s="167"/>
      <c r="G53" s="168"/>
      <c r="H53" s="169"/>
      <c r="I53" s="169"/>
      <c r="O53" s="170">
        <v>1</v>
      </c>
    </row>
    <row r="54" spans="1:104">
      <c r="A54" s="171">
        <v>23</v>
      </c>
      <c r="B54" s="172" t="s">
        <v>154</v>
      </c>
      <c r="C54" s="173" t="s">
        <v>155</v>
      </c>
      <c r="D54" s="174" t="s">
        <v>118</v>
      </c>
      <c r="E54" s="175">
        <v>8</v>
      </c>
      <c r="F54" s="175">
        <v>0</v>
      </c>
      <c r="G54" s="176">
        <f>E54*F54</f>
        <v>0</v>
      </c>
      <c r="O54" s="170">
        <v>2</v>
      </c>
      <c r="AA54" s="146">
        <v>1</v>
      </c>
      <c r="AB54" s="146">
        <v>1</v>
      </c>
      <c r="AC54" s="146">
        <v>1</v>
      </c>
      <c r="AZ54" s="146">
        <v>1</v>
      </c>
      <c r="BA54" s="146">
        <f>IF(AZ54=1,G54,0)</f>
        <v>0</v>
      </c>
      <c r="BB54" s="146">
        <f>IF(AZ54=2,G54,0)</f>
        <v>0</v>
      </c>
      <c r="BC54" s="146">
        <f>IF(AZ54=3,G54,0)</f>
        <v>0</v>
      </c>
      <c r="BD54" s="146">
        <f>IF(AZ54=4,G54,0)</f>
        <v>0</v>
      </c>
      <c r="BE54" s="146">
        <f>IF(AZ54=5,G54,0)</f>
        <v>0</v>
      </c>
      <c r="CA54" s="177">
        <v>1</v>
      </c>
      <c r="CB54" s="177">
        <v>1</v>
      </c>
      <c r="CZ54" s="146">
        <v>0</v>
      </c>
    </row>
    <row r="55" spans="1:104">
      <c r="A55" s="171">
        <v>24</v>
      </c>
      <c r="B55" s="172" t="s">
        <v>156</v>
      </c>
      <c r="C55" s="173" t="s">
        <v>157</v>
      </c>
      <c r="D55" s="174" t="s">
        <v>118</v>
      </c>
      <c r="E55" s="175">
        <v>135</v>
      </c>
      <c r="F55" s="175">
        <v>0</v>
      </c>
      <c r="G55" s="176">
        <f>E55*F55</f>
        <v>0</v>
      </c>
      <c r="O55" s="170">
        <v>2</v>
      </c>
      <c r="AA55" s="146">
        <v>1</v>
      </c>
      <c r="AB55" s="146">
        <v>1</v>
      </c>
      <c r="AC55" s="146">
        <v>1</v>
      </c>
      <c r="AZ55" s="146">
        <v>1</v>
      </c>
      <c r="BA55" s="146">
        <f>IF(AZ55=1,G55,0)</f>
        <v>0</v>
      </c>
      <c r="BB55" s="146">
        <f>IF(AZ55=2,G55,0)</f>
        <v>0</v>
      </c>
      <c r="BC55" s="146">
        <f>IF(AZ55=3,G55,0)</f>
        <v>0</v>
      </c>
      <c r="BD55" s="146">
        <f>IF(AZ55=4,G55,0)</f>
        <v>0</v>
      </c>
      <c r="BE55" s="146">
        <f>IF(AZ55=5,G55,0)</f>
        <v>0</v>
      </c>
      <c r="CA55" s="177">
        <v>1</v>
      </c>
      <c r="CB55" s="177">
        <v>1</v>
      </c>
      <c r="CZ55" s="146">
        <v>0</v>
      </c>
    </row>
    <row r="56" spans="1:104">
      <c r="A56" s="171">
        <v>25</v>
      </c>
      <c r="B56" s="172" t="s">
        <v>158</v>
      </c>
      <c r="C56" s="173" t="s">
        <v>159</v>
      </c>
      <c r="D56" s="174" t="s">
        <v>118</v>
      </c>
      <c r="E56" s="175">
        <v>8.1280000000000001</v>
      </c>
      <c r="F56" s="175">
        <v>0</v>
      </c>
      <c r="G56" s="176">
        <f>E56*F56</f>
        <v>0</v>
      </c>
      <c r="O56" s="170">
        <v>2</v>
      </c>
      <c r="AA56" s="146">
        <v>3</v>
      </c>
      <c r="AB56" s="146">
        <v>1</v>
      </c>
      <c r="AC56" s="146">
        <v>286134460</v>
      </c>
      <c r="AZ56" s="146">
        <v>1</v>
      </c>
      <c r="BA56" s="146">
        <f>IF(AZ56=1,G56,0)</f>
        <v>0</v>
      </c>
      <c r="BB56" s="146">
        <f>IF(AZ56=2,G56,0)</f>
        <v>0</v>
      </c>
      <c r="BC56" s="146">
        <f>IF(AZ56=3,G56,0)</f>
        <v>0</v>
      </c>
      <c r="BD56" s="146">
        <f>IF(AZ56=4,G56,0)</f>
        <v>0</v>
      </c>
      <c r="BE56" s="146">
        <f>IF(AZ56=5,G56,0)</f>
        <v>0</v>
      </c>
      <c r="CA56" s="177">
        <v>3</v>
      </c>
      <c r="CB56" s="177">
        <v>1</v>
      </c>
      <c r="CZ56" s="146">
        <v>2.7E-4</v>
      </c>
    </row>
    <row r="57" spans="1:104">
      <c r="A57" s="178"/>
      <c r="B57" s="180"/>
      <c r="C57" s="224" t="s">
        <v>160</v>
      </c>
      <c r="D57" s="225"/>
      <c r="E57" s="181">
        <v>8.1280000000000001</v>
      </c>
      <c r="F57" s="182"/>
      <c r="G57" s="183"/>
      <c r="M57" s="179" t="s">
        <v>160</v>
      </c>
      <c r="O57" s="170"/>
    </row>
    <row r="58" spans="1:104">
      <c r="A58" s="171">
        <v>26</v>
      </c>
      <c r="B58" s="172" t="s">
        <v>161</v>
      </c>
      <c r="C58" s="173" t="s">
        <v>162</v>
      </c>
      <c r="D58" s="174" t="s">
        <v>118</v>
      </c>
      <c r="E58" s="175">
        <v>137.16</v>
      </c>
      <c r="F58" s="175">
        <v>0</v>
      </c>
      <c r="G58" s="176">
        <f>E58*F58</f>
        <v>0</v>
      </c>
      <c r="O58" s="170">
        <v>2</v>
      </c>
      <c r="AA58" s="146">
        <v>3</v>
      </c>
      <c r="AB58" s="146">
        <v>1</v>
      </c>
      <c r="AC58" s="146">
        <v>286134461</v>
      </c>
      <c r="AZ58" s="146">
        <v>1</v>
      </c>
      <c r="BA58" s="146">
        <f>IF(AZ58=1,G58,0)</f>
        <v>0</v>
      </c>
      <c r="BB58" s="146">
        <f>IF(AZ58=2,G58,0)</f>
        <v>0</v>
      </c>
      <c r="BC58" s="146">
        <f>IF(AZ58=3,G58,0)</f>
        <v>0</v>
      </c>
      <c r="BD58" s="146">
        <f>IF(AZ58=4,G58,0)</f>
        <v>0</v>
      </c>
      <c r="BE58" s="146">
        <f>IF(AZ58=5,G58,0)</f>
        <v>0</v>
      </c>
      <c r="CA58" s="177">
        <v>3</v>
      </c>
      <c r="CB58" s="177">
        <v>1</v>
      </c>
      <c r="CZ58" s="146">
        <v>4.2999999999999999E-4</v>
      </c>
    </row>
    <row r="59" spans="1:104">
      <c r="A59" s="178"/>
      <c r="B59" s="180"/>
      <c r="C59" s="224" t="s">
        <v>163</v>
      </c>
      <c r="D59" s="225"/>
      <c r="E59" s="181">
        <v>137.16</v>
      </c>
      <c r="F59" s="182"/>
      <c r="G59" s="183"/>
      <c r="M59" s="179" t="s">
        <v>163</v>
      </c>
      <c r="O59" s="170"/>
    </row>
    <row r="60" spans="1:104">
      <c r="A60" s="184"/>
      <c r="B60" s="185" t="s">
        <v>75</v>
      </c>
      <c r="C60" s="186" t="str">
        <f>CONCATENATE(B53," ",C53)</f>
        <v>87 Potrubí z trub z plastických hmot</v>
      </c>
      <c r="D60" s="187"/>
      <c r="E60" s="188"/>
      <c r="F60" s="189"/>
      <c r="G60" s="190">
        <f>SUM(G53:G59)</f>
        <v>0</v>
      </c>
      <c r="O60" s="170">
        <v>4</v>
      </c>
      <c r="BA60" s="191">
        <f>SUM(BA53:BA59)</f>
        <v>0</v>
      </c>
      <c r="BB60" s="191">
        <f>SUM(BB53:BB59)</f>
        <v>0</v>
      </c>
      <c r="BC60" s="191">
        <f>SUM(BC53:BC59)</f>
        <v>0</v>
      </c>
      <c r="BD60" s="191">
        <f>SUM(BD53:BD59)</f>
        <v>0</v>
      </c>
      <c r="BE60" s="191">
        <f>SUM(BE53:BE59)</f>
        <v>0</v>
      </c>
    </row>
    <row r="61" spans="1:104">
      <c r="A61" s="163" t="s">
        <v>72</v>
      </c>
      <c r="B61" s="164" t="s">
        <v>164</v>
      </c>
      <c r="C61" s="165" t="s">
        <v>165</v>
      </c>
      <c r="D61" s="166"/>
      <c r="E61" s="167"/>
      <c r="F61" s="167"/>
      <c r="G61" s="168"/>
      <c r="H61" s="169"/>
      <c r="I61" s="169"/>
      <c r="O61" s="170">
        <v>1</v>
      </c>
    </row>
    <row r="62" spans="1:104">
      <c r="A62" s="171">
        <v>27</v>
      </c>
      <c r="B62" s="172" t="s">
        <v>166</v>
      </c>
      <c r="C62" s="173" t="s">
        <v>167</v>
      </c>
      <c r="D62" s="174" t="s">
        <v>168</v>
      </c>
      <c r="E62" s="175">
        <v>1</v>
      </c>
      <c r="F62" s="175">
        <v>0</v>
      </c>
      <c r="G62" s="176">
        <f t="shared" ref="G62:G72" si="6">E62*F62</f>
        <v>0</v>
      </c>
      <c r="O62" s="170">
        <v>2</v>
      </c>
      <c r="AA62" s="146">
        <v>11</v>
      </c>
      <c r="AB62" s="146">
        <v>3</v>
      </c>
      <c r="AC62" s="146">
        <v>6</v>
      </c>
      <c r="AZ62" s="146">
        <v>1</v>
      </c>
      <c r="BA62" s="146">
        <f t="shared" ref="BA62:BA72" si="7">IF(AZ62=1,G62,0)</f>
        <v>0</v>
      </c>
      <c r="BB62" s="146">
        <f t="shared" ref="BB62:BB72" si="8">IF(AZ62=2,G62,0)</f>
        <v>0</v>
      </c>
      <c r="BC62" s="146">
        <f t="shared" ref="BC62:BC72" si="9">IF(AZ62=3,G62,0)</f>
        <v>0</v>
      </c>
      <c r="BD62" s="146">
        <f t="shared" ref="BD62:BD72" si="10">IF(AZ62=4,G62,0)</f>
        <v>0</v>
      </c>
      <c r="BE62" s="146">
        <f t="shared" ref="BE62:BE72" si="11">IF(AZ62=5,G62,0)</f>
        <v>0</v>
      </c>
      <c r="CA62" s="177">
        <v>11</v>
      </c>
      <c r="CB62" s="177">
        <v>3</v>
      </c>
      <c r="CZ62" s="146">
        <v>0</v>
      </c>
    </row>
    <row r="63" spans="1:104">
      <c r="A63" s="171">
        <v>28</v>
      </c>
      <c r="B63" s="172" t="s">
        <v>169</v>
      </c>
      <c r="C63" s="173" t="s">
        <v>170</v>
      </c>
      <c r="D63" s="174" t="s">
        <v>118</v>
      </c>
      <c r="E63" s="175">
        <v>12</v>
      </c>
      <c r="F63" s="175">
        <v>0</v>
      </c>
      <c r="G63" s="176">
        <f t="shared" si="6"/>
        <v>0</v>
      </c>
      <c r="O63" s="170">
        <v>2</v>
      </c>
      <c r="AA63" s="146">
        <v>1</v>
      </c>
      <c r="AB63" s="146">
        <v>7</v>
      </c>
      <c r="AC63" s="146">
        <v>7</v>
      </c>
      <c r="AZ63" s="146">
        <v>1</v>
      </c>
      <c r="BA63" s="146">
        <f t="shared" si="7"/>
        <v>0</v>
      </c>
      <c r="BB63" s="146">
        <f t="shared" si="8"/>
        <v>0</v>
      </c>
      <c r="BC63" s="146">
        <f t="shared" si="9"/>
        <v>0</v>
      </c>
      <c r="BD63" s="146">
        <f t="shared" si="10"/>
        <v>0</v>
      </c>
      <c r="BE63" s="146">
        <f t="shared" si="11"/>
        <v>0</v>
      </c>
      <c r="CA63" s="177">
        <v>1</v>
      </c>
      <c r="CB63" s="177">
        <v>7</v>
      </c>
      <c r="CZ63" s="146">
        <v>0</v>
      </c>
    </row>
    <row r="64" spans="1:104">
      <c r="A64" s="171">
        <v>29</v>
      </c>
      <c r="B64" s="172" t="s">
        <v>171</v>
      </c>
      <c r="C64" s="173" t="s">
        <v>172</v>
      </c>
      <c r="D64" s="174" t="s">
        <v>173</v>
      </c>
      <c r="E64" s="175">
        <v>1</v>
      </c>
      <c r="F64" s="175">
        <v>0</v>
      </c>
      <c r="G64" s="176">
        <f t="shared" si="6"/>
        <v>0</v>
      </c>
      <c r="O64" s="170">
        <v>2</v>
      </c>
      <c r="AA64" s="146">
        <v>12</v>
      </c>
      <c r="AB64" s="146">
        <v>0</v>
      </c>
      <c r="AC64" s="146">
        <v>2</v>
      </c>
      <c r="AZ64" s="146">
        <v>1</v>
      </c>
      <c r="BA64" s="146">
        <f t="shared" si="7"/>
        <v>0</v>
      </c>
      <c r="BB64" s="146">
        <f t="shared" si="8"/>
        <v>0</v>
      </c>
      <c r="BC64" s="146">
        <f t="shared" si="9"/>
        <v>0</v>
      </c>
      <c r="BD64" s="146">
        <f t="shared" si="10"/>
        <v>0</v>
      </c>
      <c r="BE64" s="146">
        <f t="shared" si="11"/>
        <v>0</v>
      </c>
      <c r="CA64" s="177">
        <v>12</v>
      </c>
      <c r="CB64" s="177">
        <v>0</v>
      </c>
      <c r="CZ64" s="146">
        <v>0</v>
      </c>
    </row>
    <row r="65" spans="1:104">
      <c r="A65" s="171">
        <v>30</v>
      </c>
      <c r="B65" s="172" t="s">
        <v>174</v>
      </c>
      <c r="C65" s="173" t="s">
        <v>175</v>
      </c>
      <c r="D65" s="174" t="s">
        <v>173</v>
      </c>
      <c r="E65" s="175">
        <v>1</v>
      </c>
      <c r="F65" s="175">
        <v>0</v>
      </c>
      <c r="G65" s="176">
        <f t="shared" si="6"/>
        <v>0</v>
      </c>
      <c r="O65" s="170">
        <v>2</v>
      </c>
      <c r="AA65" s="146">
        <v>12</v>
      </c>
      <c r="AB65" s="146">
        <v>0</v>
      </c>
      <c r="AC65" s="146">
        <v>3</v>
      </c>
      <c r="AZ65" s="146">
        <v>1</v>
      </c>
      <c r="BA65" s="146">
        <f t="shared" si="7"/>
        <v>0</v>
      </c>
      <c r="BB65" s="146">
        <f t="shared" si="8"/>
        <v>0</v>
      </c>
      <c r="BC65" s="146">
        <f t="shared" si="9"/>
        <v>0</v>
      </c>
      <c r="BD65" s="146">
        <f t="shared" si="10"/>
        <v>0</v>
      </c>
      <c r="BE65" s="146">
        <f t="shared" si="11"/>
        <v>0</v>
      </c>
      <c r="CA65" s="177">
        <v>12</v>
      </c>
      <c r="CB65" s="177">
        <v>0</v>
      </c>
      <c r="CZ65" s="146">
        <v>0</v>
      </c>
    </row>
    <row r="66" spans="1:104" ht="22.5">
      <c r="A66" s="171">
        <v>31</v>
      </c>
      <c r="B66" s="172" t="s">
        <v>176</v>
      </c>
      <c r="C66" s="173" t="s">
        <v>177</v>
      </c>
      <c r="D66" s="174" t="s">
        <v>173</v>
      </c>
      <c r="E66" s="175">
        <v>1</v>
      </c>
      <c r="F66" s="175">
        <v>0</v>
      </c>
      <c r="G66" s="176">
        <f t="shared" si="6"/>
        <v>0</v>
      </c>
      <c r="O66" s="170">
        <v>2</v>
      </c>
      <c r="AA66" s="146">
        <v>12</v>
      </c>
      <c r="AB66" s="146">
        <v>0</v>
      </c>
      <c r="AC66" s="146">
        <v>4</v>
      </c>
      <c r="AZ66" s="146">
        <v>1</v>
      </c>
      <c r="BA66" s="146">
        <f t="shared" si="7"/>
        <v>0</v>
      </c>
      <c r="BB66" s="146">
        <f t="shared" si="8"/>
        <v>0</v>
      </c>
      <c r="BC66" s="146">
        <f t="shared" si="9"/>
        <v>0</v>
      </c>
      <c r="BD66" s="146">
        <f t="shared" si="10"/>
        <v>0</v>
      </c>
      <c r="BE66" s="146">
        <f t="shared" si="11"/>
        <v>0</v>
      </c>
      <c r="CA66" s="177">
        <v>12</v>
      </c>
      <c r="CB66" s="177">
        <v>0</v>
      </c>
      <c r="CZ66" s="146">
        <v>0</v>
      </c>
    </row>
    <row r="67" spans="1:104">
      <c r="A67" s="171">
        <v>32</v>
      </c>
      <c r="B67" s="172" t="s">
        <v>178</v>
      </c>
      <c r="C67" s="173" t="s">
        <v>179</v>
      </c>
      <c r="D67" s="174" t="s">
        <v>173</v>
      </c>
      <c r="E67" s="175">
        <v>3</v>
      </c>
      <c r="F67" s="175">
        <v>0</v>
      </c>
      <c r="G67" s="176">
        <f t="shared" si="6"/>
        <v>0</v>
      </c>
      <c r="O67" s="170">
        <v>2</v>
      </c>
      <c r="AA67" s="146">
        <v>12</v>
      </c>
      <c r="AB67" s="146">
        <v>0</v>
      </c>
      <c r="AC67" s="146">
        <v>13</v>
      </c>
      <c r="AZ67" s="146">
        <v>1</v>
      </c>
      <c r="BA67" s="146">
        <f t="shared" si="7"/>
        <v>0</v>
      </c>
      <c r="BB67" s="146">
        <f t="shared" si="8"/>
        <v>0</v>
      </c>
      <c r="BC67" s="146">
        <f t="shared" si="9"/>
        <v>0</v>
      </c>
      <c r="BD67" s="146">
        <f t="shared" si="10"/>
        <v>0</v>
      </c>
      <c r="BE67" s="146">
        <f t="shared" si="11"/>
        <v>0</v>
      </c>
      <c r="CA67" s="177">
        <v>12</v>
      </c>
      <c r="CB67" s="177">
        <v>0</v>
      </c>
      <c r="CZ67" s="146">
        <v>2.0999999999999999E-3</v>
      </c>
    </row>
    <row r="68" spans="1:104">
      <c r="A68" s="171">
        <v>33</v>
      </c>
      <c r="B68" s="172" t="s">
        <v>180</v>
      </c>
      <c r="C68" s="173" t="s">
        <v>181</v>
      </c>
      <c r="D68" s="174" t="s">
        <v>173</v>
      </c>
      <c r="E68" s="175">
        <v>3</v>
      </c>
      <c r="F68" s="175">
        <v>0</v>
      </c>
      <c r="G68" s="176">
        <f t="shared" si="6"/>
        <v>0</v>
      </c>
      <c r="O68" s="170">
        <v>2</v>
      </c>
      <c r="AA68" s="146">
        <v>12</v>
      </c>
      <c r="AB68" s="146">
        <v>0</v>
      </c>
      <c r="AC68" s="146">
        <v>14</v>
      </c>
      <c r="AZ68" s="146">
        <v>1</v>
      </c>
      <c r="BA68" s="146">
        <f t="shared" si="7"/>
        <v>0</v>
      </c>
      <c r="BB68" s="146">
        <f t="shared" si="8"/>
        <v>0</v>
      </c>
      <c r="BC68" s="146">
        <f t="shared" si="9"/>
        <v>0</v>
      </c>
      <c r="BD68" s="146">
        <f t="shared" si="10"/>
        <v>0</v>
      </c>
      <c r="BE68" s="146">
        <f t="shared" si="11"/>
        <v>0</v>
      </c>
      <c r="CA68" s="177">
        <v>12</v>
      </c>
      <c r="CB68" s="177">
        <v>0</v>
      </c>
      <c r="CZ68" s="146">
        <v>1.8E-3</v>
      </c>
    </row>
    <row r="69" spans="1:104">
      <c r="A69" s="171">
        <v>34</v>
      </c>
      <c r="B69" s="172" t="s">
        <v>182</v>
      </c>
      <c r="C69" s="173" t="s">
        <v>183</v>
      </c>
      <c r="D69" s="174" t="s">
        <v>173</v>
      </c>
      <c r="E69" s="175">
        <v>3</v>
      </c>
      <c r="F69" s="175">
        <v>0</v>
      </c>
      <c r="G69" s="176">
        <f t="shared" si="6"/>
        <v>0</v>
      </c>
      <c r="O69" s="170">
        <v>2</v>
      </c>
      <c r="AA69" s="146">
        <v>12</v>
      </c>
      <c r="AB69" s="146">
        <v>0</v>
      </c>
      <c r="AC69" s="146">
        <v>15</v>
      </c>
      <c r="AZ69" s="146">
        <v>1</v>
      </c>
      <c r="BA69" s="146">
        <f t="shared" si="7"/>
        <v>0</v>
      </c>
      <c r="BB69" s="146">
        <f t="shared" si="8"/>
        <v>0</v>
      </c>
      <c r="BC69" s="146">
        <f t="shared" si="9"/>
        <v>0</v>
      </c>
      <c r="BD69" s="146">
        <f t="shared" si="10"/>
        <v>0</v>
      </c>
      <c r="BE69" s="146">
        <f t="shared" si="11"/>
        <v>0</v>
      </c>
      <c r="CA69" s="177">
        <v>12</v>
      </c>
      <c r="CB69" s="177">
        <v>0</v>
      </c>
      <c r="CZ69" s="146">
        <v>1.8E-3</v>
      </c>
    </row>
    <row r="70" spans="1:104">
      <c r="A70" s="171">
        <v>35</v>
      </c>
      <c r="B70" s="172" t="s">
        <v>184</v>
      </c>
      <c r="C70" s="173" t="s">
        <v>185</v>
      </c>
      <c r="D70" s="174" t="s">
        <v>168</v>
      </c>
      <c r="E70" s="175">
        <v>1</v>
      </c>
      <c r="F70" s="175">
        <v>0</v>
      </c>
      <c r="G70" s="176">
        <f t="shared" si="6"/>
        <v>0</v>
      </c>
      <c r="O70" s="170">
        <v>2</v>
      </c>
      <c r="AA70" s="146">
        <v>12</v>
      </c>
      <c r="AB70" s="146">
        <v>0</v>
      </c>
      <c r="AC70" s="146">
        <v>52</v>
      </c>
      <c r="AZ70" s="146">
        <v>1</v>
      </c>
      <c r="BA70" s="146">
        <f t="shared" si="7"/>
        <v>0</v>
      </c>
      <c r="BB70" s="146">
        <f t="shared" si="8"/>
        <v>0</v>
      </c>
      <c r="BC70" s="146">
        <f t="shared" si="9"/>
        <v>0</v>
      </c>
      <c r="BD70" s="146">
        <f t="shared" si="10"/>
        <v>0</v>
      </c>
      <c r="BE70" s="146">
        <f t="shared" si="11"/>
        <v>0</v>
      </c>
      <c r="CA70" s="177">
        <v>12</v>
      </c>
      <c r="CB70" s="177">
        <v>0</v>
      </c>
      <c r="CZ70" s="146">
        <v>1.8E-3</v>
      </c>
    </row>
    <row r="71" spans="1:104">
      <c r="A71" s="171">
        <v>36</v>
      </c>
      <c r="B71" s="172" t="s">
        <v>186</v>
      </c>
      <c r="C71" s="173" t="s">
        <v>187</v>
      </c>
      <c r="D71" s="174" t="s">
        <v>118</v>
      </c>
      <c r="E71" s="175">
        <v>90</v>
      </c>
      <c r="F71" s="175">
        <v>0</v>
      </c>
      <c r="G71" s="176">
        <f t="shared" si="6"/>
        <v>0</v>
      </c>
      <c r="O71" s="170">
        <v>2</v>
      </c>
      <c r="AA71" s="146">
        <v>12</v>
      </c>
      <c r="AB71" s="146">
        <v>0</v>
      </c>
      <c r="AC71" s="146">
        <v>53</v>
      </c>
      <c r="AZ71" s="146">
        <v>1</v>
      </c>
      <c r="BA71" s="146">
        <f t="shared" si="7"/>
        <v>0</v>
      </c>
      <c r="BB71" s="146">
        <f t="shared" si="8"/>
        <v>0</v>
      </c>
      <c r="BC71" s="146">
        <f t="shared" si="9"/>
        <v>0</v>
      </c>
      <c r="BD71" s="146">
        <f t="shared" si="10"/>
        <v>0</v>
      </c>
      <c r="BE71" s="146">
        <f t="shared" si="11"/>
        <v>0</v>
      </c>
      <c r="CA71" s="177">
        <v>12</v>
      </c>
      <c r="CB71" s="177">
        <v>0</v>
      </c>
      <c r="CZ71" s="146">
        <v>1.8E-3</v>
      </c>
    </row>
    <row r="72" spans="1:104">
      <c r="A72" s="171">
        <v>37</v>
      </c>
      <c r="B72" s="172" t="s">
        <v>188</v>
      </c>
      <c r="C72" s="173" t="s">
        <v>189</v>
      </c>
      <c r="D72" s="174" t="s">
        <v>190</v>
      </c>
      <c r="E72" s="175">
        <v>6</v>
      </c>
      <c r="F72" s="175">
        <v>0</v>
      </c>
      <c r="G72" s="176">
        <f t="shared" si="6"/>
        <v>0</v>
      </c>
      <c r="O72" s="170">
        <v>2</v>
      </c>
      <c r="AA72" s="146">
        <v>10</v>
      </c>
      <c r="AB72" s="146">
        <v>0</v>
      </c>
      <c r="AC72" s="146">
        <v>8</v>
      </c>
      <c r="AZ72" s="146">
        <v>5</v>
      </c>
      <c r="BA72" s="146">
        <f t="shared" si="7"/>
        <v>0</v>
      </c>
      <c r="BB72" s="146">
        <f t="shared" si="8"/>
        <v>0</v>
      </c>
      <c r="BC72" s="146">
        <f t="shared" si="9"/>
        <v>0</v>
      </c>
      <c r="BD72" s="146">
        <f t="shared" si="10"/>
        <v>0</v>
      </c>
      <c r="BE72" s="146">
        <f t="shared" si="11"/>
        <v>0</v>
      </c>
      <c r="CA72" s="177">
        <v>10</v>
      </c>
      <c r="CB72" s="177">
        <v>0</v>
      </c>
      <c r="CZ72" s="146">
        <v>0</v>
      </c>
    </row>
    <row r="73" spans="1:104">
      <c r="A73" s="178"/>
      <c r="B73" s="180"/>
      <c r="C73" s="224" t="s">
        <v>191</v>
      </c>
      <c r="D73" s="225"/>
      <c r="E73" s="181">
        <v>1</v>
      </c>
      <c r="F73" s="182"/>
      <c r="G73" s="183"/>
      <c r="M73" s="179" t="s">
        <v>191</v>
      </c>
      <c r="O73" s="170"/>
    </row>
    <row r="74" spans="1:104">
      <c r="A74" s="178"/>
      <c r="B74" s="180"/>
      <c r="C74" s="224" t="s">
        <v>192</v>
      </c>
      <c r="D74" s="225"/>
      <c r="E74" s="181">
        <v>2</v>
      </c>
      <c r="F74" s="182"/>
      <c r="G74" s="183"/>
      <c r="M74" s="179" t="s">
        <v>192</v>
      </c>
      <c r="O74" s="170"/>
    </row>
    <row r="75" spans="1:104">
      <c r="A75" s="178"/>
      <c r="B75" s="180"/>
      <c r="C75" s="224" t="s">
        <v>193</v>
      </c>
      <c r="D75" s="225"/>
      <c r="E75" s="181">
        <v>1</v>
      </c>
      <c r="F75" s="182"/>
      <c r="G75" s="183"/>
      <c r="M75" s="179" t="s">
        <v>193</v>
      </c>
      <c r="O75" s="170"/>
    </row>
    <row r="76" spans="1:104">
      <c r="A76" s="178"/>
      <c r="B76" s="180"/>
      <c r="C76" s="224" t="s">
        <v>194</v>
      </c>
      <c r="D76" s="225"/>
      <c r="E76" s="181">
        <v>2</v>
      </c>
      <c r="F76" s="182"/>
      <c r="G76" s="183"/>
      <c r="M76" s="179" t="s">
        <v>194</v>
      </c>
      <c r="O76" s="170"/>
    </row>
    <row r="77" spans="1:104">
      <c r="A77" s="184"/>
      <c r="B77" s="185" t="s">
        <v>75</v>
      </c>
      <c r="C77" s="186" t="str">
        <f>CONCATENATE(B61," ",C61)</f>
        <v>89 Ostatní konstrukce na trubním vedení</v>
      </c>
      <c r="D77" s="187"/>
      <c r="E77" s="188"/>
      <c r="F77" s="189"/>
      <c r="G77" s="190">
        <f>SUM(G61:G76)</f>
        <v>0</v>
      </c>
      <c r="O77" s="170">
        <v>4</v>
      </c>
      <c r="BA77" s="191">
        <f>SUM(BA61:BA76)</f>
        <v>0</v>
      </c>
      <c r="BB77" s="191">
        <f>SUM(BB61:BB76)</f>
        <v>0</v>
      </c>
      <c r="BC77" s="191">
        <f>SUM(BC61:BC76)</f>
        <v>0</v>
      </c>
      <c r="BD77" s="191">
        <f>SUM(BD61:BD76)</f>
        <v>0</v>
      </c>
      <c r="BE77" s="191">
        <f>SUM(BE61:BE76)</f>
        <v>0</v>
      </c>
    </row>
    <row r="78" spans="1:104">
      <c r="A78" s="163" t="s">
        <v>72</v>
      </c>
      <c r="B78" s="164" t="s">
        <v>195</v>
      </c>
      <c r="C78" s="165" t="s">
        <v>196</v>
      </c>
      <c r="D78" s="166"/>
      <c r="E78" s="167"/>
      <c r="F78" s="167"/>
      <c r="G78" s="168"/>
      <c r="H78" s="169"/>
      <c r="I78" s="169"/>
      <c r="O78" s="170">
        <v>1</v>
      </c>
    </row>
    <row r="79" spans="1:104">
      <c r="A79" s="171">
        <v>38</v>
      </c>
      <c r="B79" s="172" t="s">
        <v>197</v>
      </c>
      <c r="C79" s="173" t="s">
        <v>198</v>
      </c>
      <c r="D79" s="174" t="s">
        <v>173</v>
      </c>
      <c r="E79" s="175">
        <v>3</v>
      </c>
      <c r="F79" s="175">
        <v>0</v>
      </c>
      <c r="G79" s="176">
        <f t="shared" ref="G79:G84" si="12">E79*F79</f>
        <v>0</v>
      </c>
      <c r="O79" s="170">
        <v>2</v>
      </c>
      <c r="AA79" s="146">
        <v>12</v>
      </c>
      <c r="AB79" s="146">
        <v>0</v>
      </c>
      <c r="AC79" s="146">
        <v>28</v>
      </c>
      <c r="AZ79" s="146">
        <v>1</v>
      </c>
      <c r="BA79" s="146">
        <f t="shared" ref="BA79:BA84" si="13">IF(AZ79=1,G79,0)</f>
        <v>0</v>
      </c>
      <c r="BB79" s="146">
        <f t="shared" ref="BB79:BB84" si="14">IF(AZ79=2,G79,0)</f>
        <v>0</v>
      </c>
      <c r="BC79" s="146">
        <f t="shared" ref="BC79:BC84" si="15">IF(AZ79=3,G79,0)</f>
        <v>0</v>
      </c>
      <c r="BD79" s="146">
        <f t="shared" ref="BD79:BD84" si="16">IF(AZ79=4,G79,0)</f>
        <v>0</v>
      </c>
      <c r="BE79" s="146">
        <f t="shared" ref="BE79:BE84" si="17">IF(AZ79=5,G79,0)</f>
        <v>0</v>
      </c>
      <c r="CA79" s="177">
        <v>12</v>
      </c>
      <c r="CB79" s="177">
        <v>0</v>
      </c>
      <c r="CZ79" s="146">
        <v>0</v>
      </c>
    </row>
    <row r="80" spans="1:104">
      <c r="A80" s="171">
        <v>39</v>
      </c>
      <c r="B80" s="172" t="s">
        <v>199</v>
      </c>
      <c r="C80" s="173" t="s">
        <v>200</v>
      </c>
      <c r="D80" s="174" t="s">
        <v>173</v>
      </c>
      <c r="E80" s="175">
        <v>5</v>
      </c>
      <c r="F80" s="175">
        <v>0</v>
      </c>
      <c r="G80" s="176">
        <f t="shared" si="12"/>
        <v>0</v>
      </c>
      <c r="O80" s="170">
        <v>2</v>
      </c>
      <c r="AA80" s="146">
        <v>12</v>
      </c>
      <c r="AB80" s="146">
        <v>0</v>
      </c>
      <c r="AC80" s="146">
        <v>29</v>
      </c>
      <c r="AZ80" s="146">
        <v>1</v>
      </c>
      <c r="BA80" s="146">
        <f t="shared" si="13"/>
        <v>0</v>
      </c>
      <c r="BB80" s="146">
        <f t="shared" si="14"/>
        <v>0</v>
      </c>
      <c r="BC80" s="146">
        <f t="shared" si="15"/>
        <v>0</v>
      </c>
      <c r="BD80" s="146">
        <f t="shared" si="16"/>
        <v>0</v>
      </c>
      <c r="BE80" s="146">
        <f t="shared" si="17"/>
        <v>0</v>
      </c>
      <c r="CA80" s="177">
        <v>12</v>
      </c>
      <c r="CB80" s="177">
        <v>0</v>
      </c>
      <c r="CZ80" s="146">
        <v>0</v>
      </c>
    </row>
    <row r="81" spans="1:104">
      <c r="A81" s="171">
        <v>40</v>
      </c>
      <c r="B81" s="172" t="s">
        <v>201</v>
      </c>
      <c r="C81" s="173" t="s">
        <v>202</v>
      </c>
      <c r="D81" s="174" t="s">
        <v>173</v>
      </c>
      <c r="E81" s="175">
        <v>2</v>
      </c>
      <c r="F81" s="175">
        <v>0</v>
      </c>
      <c r="G81" s="176">
        <f t="shared" si="12"/>
        <v>0</v>
      </c>
      <c r="O81" s="170">
        <v>2</v>
      </c>
      <c r="AA81" s="146">
        <v>12</v>
      </c>
      <c r="AB81" s="146">
        <v>0</v>
      </c>
      <c r="AC81" s="146">
        <v>32</v>
      </c>
      <c r="AZ81" s="146">
        <v>1</v>
      </c>
      <c r="BA81" s="146">
        <f t="shared" si="13"/>
        <v>0</v>
      </c>
      <c r="BB81" s="146">
        <f t="shared" si="14"/>
        <v>0</v>
      </c>
      <c r="BC81" s="146">
        <f t="shared" si="15"/>
        <v>0</v>
      </c>
      <c r="BD81" s="146">
        <f t="shared" si="16"/>
        <v>0</v>
      </c>
      <c r="BE81" s="146">
        <f t="shared" si="17"/>
        <v>0</v>
      </c>
      <c r="CA81" s="177">
        <v>12</v>
      </c>
      <c r="CB81" s="177">
        <v>0</v>
      </c>
      <c r="CZ81" s="146">
        <v>0</v>
      </c>
    </row>
    <row r="82" spans="1:104" ht="22.5">
      <c r="A82" s="171">
        <v>41</v>
      </c>
      <c r="B82" s="172" t="s">
        <v>203</v>
      </c>
      <c r="C82" s="173" t="s">
        <v>204</v>
      </c>
      <c r="D82" s="174" t="s">
        <v>173</v>
      </c>
      <c r="E82" s="175">
        <v>2</v>
      </c>
      <c r="F82" s="175">
        <v>0</v>
      </c>
      <c r="G82" s="176">
        <f t="shared" si="12"/>
        <v>0</v>
      </c>
      <c r="O82" s="170">
        <v>2</v>
      </c>
      <c r="AA82" s="146">
        <v>12</v>
      </c>
      <c r="AB82" s="146">
        <v>0</v>
      </c>
      <c r="AC82" s="146">
        <v>47</v>
      </c>
      <c r="AZ82" s="146">
        <v>1</v>
      </c>
      <c r="BA82" s="146">
        <f t="shared" si="13"/>
        <v>0</v>
      </c>
      <c r="BB82" s="146">
        <f t="shared" si="14"/>
        <v>0</v>
      </c>
      <c r="BC82" s="146">
        <f t="shared" si="15"/>
        <v>0</v>
      </c>
      <c r="BD82" s="146">
        <f t="shared" si="16"/>
        <v>0</v>
      </c>
      <c r="BE82" s="146">
        <f t="shared" si="17"/>
        <v>0</v>
      </c>
      <c r="CA82" s="177">
        <v>12</v>
      </c>
      <c r="CB82" s="177">
        <v>0</v>
      </c>
      <c r="CZ82" s="146">
        <v>0</v>
      </c>
    </row>
    <row r="83" spans="1:104">
      <c r="A83" s="171">
        <v>42</v>
      </c>
      <c r="B83" s="172" t="s">
        <v>205</v>
      </c>
      <c r="C83" s="173" t="s">
        <v>206</v>
      </c>
      <c r="D83" s="174" t="s">
        <v>173</v>
      </c>
      <c r="E83" s="175">
        <v>2</v>
      </c>
      <c r="F83" s="175">
        <v>0</v>
      </c>
      <c r="G83" s="176">
        <f t="shared" si="12"/>
        <v>0</v>
      </c>
      <c r="O83" s="170">
        <v>2</v>
      </c>
      <c r="AA83" s="146">
        <v>12</v>
      </c>
      <c r="AB83" s="146">
        <v>0</v>
      </c>
      <c r="AC83" s="146">
        <v>48</v>
      </c>
      <c r="AZ83" s="146">
        <v>1</v>
      </c>
      <c r="BA83" s="146">
        <f t="shared" si="13"/>
        <v>0</v>
      </c>
      <c r="BB83" s="146">
        <f t="shared" si="14"/>
        <v>0</v>
      </c>
      <c r="BC83" s="146">
        <f t="shared" si="15"/>
        <v>0</v>
      </c>
      <c r="BD83" s="146">
        <f t="shared" si="16"/>
        <v>0</v>
      </c>
      <c r="BE83" s="146">
        <f t="shared" si="17"/>
        <v>0</v>
      </c>
      <c r="CA83" s="177">
        <v>12</v>
      </c>
      <c r="CB83" s="177">
        <v>0</v>
      </c>
      <c r="CZ83" s="146">
        <v>7.1000000000000004E-3</v>
      </c>
    </row>
    <row r="84" spans="1:104">
      <c r="A84" s="171">
        <v>43</v>
      </c>
      <c r="B84" s="172" t="s">
        <v>207</v>
      </c>
      <c r="C84" s="173" t="s">
        <v>208</v>
      </c>
      <c r="D84" s="174" t="s">
        <v>173</v>
      </c>
      <c r="E84" s="175">
        <v>3</v>
      </c>
      <c r="F84" s="175">
        <v>0</v>
      </c>
      <c r="G84" s="176">
        <f t="shared" si="12"/>
        <v>0</v>
      </c>
      <c r="O84" s="170">
        <v>2</v>
      </c>
      <c r="AA84" s="146">
        <v>12</v>
      </c>
      <c r="AB84" s="146">
        <v>0</v>
      </c>
      <c r="AC84" s="146">
        <v>49</v>
      </c>
      <c r="AZ84" s="146">
        <v>1</v>
      </c>
      <c r="BA84" s="146">
        <f t="shared" si="13"/>
        <v>0</v>
      </c>
      <c r="BB84" s="146">
        <f t="shared" si="14"/>
        <v>0</v>
      </c>
      <c r="BC84" s="146">
        <f t="shared" si="15"/>
        <v>0</v>
      </c>
      <c r="BD84" s="146">
        <f t="shared" si="16"/>
        <v>0</v>
      </c>
      <c r="BE84" s="146">
        <f t="shared" si="17"/>
        <v>0</v>
      </c>
      <c r="CA84" s="177">
        <v>12</v>
      </c>
      <c r="CB84" s="177">
        <v>0</v>
      </c>
      <c r="CZ84" s="146">
        <v>1.4E-2</v>
      </c>
    </row>
    <row r="85" spans="1:104">
      <c r="A85" s="184"/>
      <c r="B85" s="185" t="s">
        <v>75</v>
      </c>
      <c r="C85" s="186" t="str">
        <f>CONCATENATE(B78," ",C78)</f>
        <v>9 Ostatní konstrukce, bourání</v>
      </c>
      <c r="D85" s="187"/>
      <c r="E85" s="188"/>
      <c r="F85" s="189"/>
      <c r="G85" s="190">
        <f>SUM(G78:G84)</f>
        <v>0</v>
      </c>
      <c r="O85" s="170">
        <v>4</v>
      </c>
      <c r="BA85" s="191">
        <f>SUM(BA78:BA84)</f>
        <v>0</v>
      </c>
      <c r="BB85" s="191">
        <f>SUM(BB78:BB84)</f>
        <v>0</v>
      </c>
      <c r="BC85" s="191">
        <f>SUM(BC78:BC84)</f>
        <v>0</v>
      </c>
      <c r="BD85" s="191">
        <f>SUM(BD78:BD84)</f>
        <v>0</v>
      </c>
      <c r="BE85" s="191">
        <f>SUM(BE78:BE84)</f>
        <v>0</v>
      </c>
    </row>
    <row r="86" spans="1:104">
      <c r="A86" s="163" t="s">
        <v>72</v>
      </c>
      <c r="B86" s="164" t="s">
        <v>209</v>
      </c>
      <c r="C86" s="165" t="s">
        <v>210</v>
      </c>
      <c r="D86" s="166"/>
      <c r="E86" s="167"/>
      <c r="F86" s="167"/>
      <c r="G86" s="168"/>
      <c r="H86" s="169"/>
      <c r="I86" s="169"/>
      <c r="O86" s="170">
        <v>1</v>
      </c>
    </row>
    <row r="87" spans="1:104">
      <c r="A87" s="171">
        <v>44</v>
      </c>
      <c r="B87" s="172" t="s">
        <v>211</v>
      </c>
      <c r="C87" s="173" t="s">
        <v>212</v>
      </c>
      <c r="D87" s="174" t="s">
        <v>118</v>
      </c>
      <c r="E87" s="175">
        <v>5</v>
      </c>
      <c r="F87" s="175">
        <v>0</v>
      </c>
      <c r="G87" s="176">
        <f>E87*F87</f>
        <v>0</v>
      </c>
      <c r="O87" s="170">
        <v>2</v>
      </c>
      <c r="AA87" s="146">
        <v>12</v>
      </c>
      <c r="AB87" s="146">
        <v>0</v>
      </c>
      <c r="AC87" s="146">
        <v>69</v>
      </c>
      <c r="AZ87" s="146">
        <v>1</v>
      </c>
      <c r="BA87" s="146">
        <f>IF(AZ87=1,G87,0)</f>
        <v>0</v>
      </c>
      <c r="BB87" s="146">
        <f>IF(AZ87=2,G87,0)</f>
        <v>0</v>
      </c>
      <c r="BC87" s="146">
        <f>IF(AZ87=3,G87,0)</f>
        <v>0</v>
      </c>
      <c r="BD87" s="146">
        <f>IF(AZ87=4,G87,0)</f>
        <v>0</v>
      </c>
      <c r="BE87" s="146">
        <f>IF(AZ87=5,G87,0)</f>
        <v>0</v>
      </c>
      <c r="CA87" s="177">
        <v>12</v>
      </c>
      <c r="CB87" s="177">
        <v>0</v>
      </c>
      <c r="CZ87" s="146">
        <v>0</v>
      </c>
    </row>
    <row r="88" spans="1:104">
      <c r="A88" s="184"/>
      <c r="B88" s="185" t="s">
        <v>75</v>
      </c>
      <c r="C88" s="186" t="str">
        <f>CONCATENATE(B86," ",C86)</f>
        <v>91 Doplňující práce na komunikaci</v>
      </c>
      <c r="D88" s="187"/>
      <c r="E88" s="188"/>
      <c r="F88" s="189"/>
      <c r="G88" s="190">
        <f>SUM(G86:G87)</f>
        <v>0</v>
      </c>
      <c r="O88" s="170">
        <v>4</v>
      </c>
      <c r="BA88" s="191">
        <f>SUM(BA86:BA87)</f>
        <v>0</v>
      </c>
      <c r="BB88" s="191">
        <f>SUM(BB86:BB87)</f>
        <v>0</v>
      </c>
      <c r="BC88" s="191">
        <f>SUM(BC86:BC87)</f>
        <v>0</v>
      </c>
      <c r="BD88" s="191">
        <f>SUM(BD86:BD87)</f>
        <v>0</v>
      </c>
      <c r="BE88" s="191">
        <f>SUM(BE86:BE87)</f>
        <v>0</v>
      </c>
    </row>
    <row r="89" spans="1:104">
      <c r="A89" s="163" t="s">
        <v>72</v>
      </c>
      <c r="B89" s="164" t="s">
        <v>213</v>
      </c>
      <c r="C89" s="165" t="s">
        <v>214</v>
      </c>
      <c r="D89" s="166"/>
      <c r="E89" s="167"/>
      <c r="F89" s="167"/>
      <c r="G89" s="168"/>
      <c r="H89" s="169"/>
      <c r="I89" s="169"/>
      <c r="O89" s="170">
        <v>1</v>
      </c>
    </row>
    <row r="90" spans="1:104">
      <c r="A90" s="171">
        <v>45</v>
      </c>
      <c r="B90" s="172" t="s">
        <v>215</v>
      </c>
      <c r="C90" s="173" t="s">
        <v>216</v>
      </c>
      <c r="D90" s="174" t="s">
        <v>115</v>
      </c>
      <c r="E90" s="175">
        <v>2</v>
      </c>
      <c r="F90" s="175">
        <v>0</v>
      </c>
      <c r="G90" s="176">
        <f>E90*F90</f>
        <v>0</v>
      </c>
      <c r="O90" s="170">
        <v>2</v>
      </c>
      <c r="AA90" s="146">
        <v>1</v>
      </c>
      <c r="AB90" s="146">
        <v>1</v>
      </c>
      <c r="AC90" s="146">
        <v>1</v>
      </c>
      <c r="AZ90" s="146">
        <v>1</v>
      </c>
      <c r="BA90" s="146">
        <f>IF(AZ90=1,G90,0)</f>
        <v>0</v>
      </c>
      <c r="BB90" s="146">
        <f>IF(AZ90=2,G90,0)</f>
        <v>0</v>
      </c>
      <c r="BC90" s="146">
        <f>IF(AZ90=3,G90,0)</f>
        <v>0</v>
      </c>
      <c r="BD90" s="146">
        <f>IF(AZ90=4,G90,0)</f>
        <v>0</v>
      </c>
      <c r="BE90" s="146">
        <f>IF(AZ90=5,G90,0)</f>
        <v>0</v>
      </c>
      <c r="CA90" s="177">
        <v>1</v>
      </c>
      <c r="CB90" s="177">
        <v>1</v>
      </c>
      <c r="CZ90" s="146">
        <v>1.58E-3</v>
      </c>
    </row>
    <row r="91" spans="1:104">
      <c r="A91" s="184"/>
      <c r="B91" s="185" t="s">
        <v>75</v>
      </c>
      <c r="C91" s="186" t="str">
        <f>CONCATENATE(B89," ",C89)</f>
        <v>94 Lešení a stavební výtahy</v>
      </c>
      <c r="D91" s="187"/>
      <c r="E91" s="188"/>
      <c r="F91" s="189"/>
      <c r="G91" s="190">
        <f>SUM(G89:G90)</f>
        <v>0</v>
      </c>
      <c r="O91" s="170">
        <v>4</v>
      </c>
      <c r="BA91" s="191">
        <f>SUM(BA89:BA90)</f>
        <v>0</v>
      </c>
      <c r="BB91" s="191">
        <f>SUM(BB89:BB90)</f>
        <v>0</v>
      </c>
      <c r="BC91" s="191">
        <f>SUM(BC89:BC90)</f>
        <v>0</v>
      </c>
      <c r="BD91" s="191">
        <f>SUM(BD89:BD90)</f>
        <v>0</v>
      </c>
      <c r="BE91" s="191">
        <f>SUM(BE89:BE90)</f>
        <v>0</v>
      </c>
    </row>
    <row r="92" spans="1:104">
      <c r="A92" s="163" t="s">
        <v>72</v>
      </c>
      <c r="B92" s="164" t="s">
        <v>217</v>
      </c>
      <c r="C92" s="165" t="s">
        <v>218</v>
      </c>
      <c r="D92" s="166"/>
      <c r="E92" s="167"/>
      <c r="F92" s="167"/>
      <c r="G92" s="168"/>
      <c r="H92" s="169"/>
      <c r="I92" s="169"/>
      <c r="O92" s="170">
        <v>1</v>
      </c>
    </row>
    <row r="93" spans="1:104">
      <c r="A93" s="171">
        <v>46</v>
      </c>
      <c r="B93" s="172" t="s">
        <v>219</v>
      </c>
      <c r="C93" s="173" t="s">
        <v>220</v>
      </c>
      <c r="D93" s="174" t="s">
        <v>118</v>
      </c>
      <c r="E93" s="175">
        <v>1</v>
      </c>
      <c r="F93" s="175">
        <v>0</v>
      </c>
      <c r="G93" s="176">
        <f>E93*F93</f>
        <v>0</v>
      </c>
      <c r="O93" s="170">
        <v>2</v>
      </c>
      <c r="AA93" s="146">
        <v>1</v>
      </c>
      <c r="AB93" s="146">
        <v>1</v>
      </c>
      <c r="AC93" s="146">
        <v>1</v>
      </c>
      <c r="AZ93" s="146">
        <v>1</v>
      </c>
      <c r="BA93" s="146">
        <f>IF(AZ93=1,G93,0)</f>
        <v>0</v>
      </c>
      <c r="BB93" s="146">
        <f>IF(AZ93=2,G93,0)</f>
        <v>0</v>
      </c>
      <c r="BC93" s="146">
        <f>IF(AZ93=3,G93,0)</f>
        <v>0</v>
      </c>
      <c r="BD93" s="146">
        <f>IF(AZ93=4,G93,0)</f>
        <v>0</v>
      </c>
      <c r="BE93" s="146">
        <f>IF(AZ93=5,G93,0)</f>
        <v>0</v>
      </c>
      <c r="CA93" s="177">
        <v>1</v>
      </c>
      <c r="CB93" s="177">
        <v>1</v>
      </c>
      <c r="CZ93" s="146">
        <v>0</v>
      </c>
    </row>
    <row r="94" spans="1:104">
      <c r="A94" s="184"/>
      <c r="B94" s="185" t="s">
        <v>75</v>
      </c>
      <c r="C94" s="186" t="str">
        <f>CONCATENATE(B92," ",C92)</f>
        <v>96 Bourání konstrukcí</v>
      </c>
      <c r="D94" s="187"/>
      <c r="E94" s="188"/>
      <c r="F94" s="189"/>
      <c r="G94" s="190">
        <f>SUM(G92:G93)</f>
        <v>0</v>
      </c>
      <c r="O94" s="170">
        <v>4</v>
      </c>
      <c r="BA94" s="191">
        <f>SUM(BA92:BA93)</f>
        <v>0</v>
      </c>
      <c r="BB94" s="191">
        <f>SUM(BB92:BB93)</f>
        <v>0</v>
      </c>
      <c r="BC94" s="191">
        <f>SUM(BC92:BC93)</f>
        <v>0</v>
      </c>
      <c r="BD94" s="191">
        <f>SUM(BD92:BD93)</f>
        <v>0</v>
      </c>
      <c r="BE94" s="191">
        <f>SUM(BE92:BE93)</f>
        <v>0</v>
      </c>
    </row>
    <row r="95" spans="1:104">
      <c r="A95" s="163" t="s">
        <v>72</v>
      </c>
      <c r="B95" s="164" t="s">
        <v>221</v>
      </c>
      <c r="C95" s="165" t="s">
        <v>222</v>
      </c>
      <c r="D95" s="166"/>
      <c r="E95" s="167"/>
      <c r="F95" s="167"/>
      <c r="G95" s="168"/>
      <c r="H95" s="169"/>
      <c r="I95" s="169"/>
      <c r="O95" s="170">
        <v>1</v>
      </c>
    </row>
    <row r="96" spans="1:104">
      <c r="A96" s="171">
        <v>47</v>
      </c>
      <c r="B96" s="172" t="s">
        <v>223</v>
      </c>
      <c r="C96" s="173" t="s">
        <v>224</v>
      </c>
      <c r="D96" s="174" t="s">
        <v>141</v>
      </c>
      <c r="E96" s="175">
        <v>1.8313333599999999</v>
      </c>
      <c r="F96" s="175">
        <v>0</v>
      </c>
      <c r="G96" s="176">
        <f>E96*F96</f>
        <v>0</v>
      </c>
      <c r="O96" s="170">
        <v>2</v>
      </c>
      <c r="AA96" s="146">
        <v>7</v>
      </c>
      <c r="AB96" s="146">
        <v>1</v>
      </c>
      <c r="AC96" s="146">
        <v>2</v>
      </c>
      <c r="AZ96" s="146">
        <v>1</v>
      </c>
      <c r="BA96" s="146">
        <f>IF(AZ96=1,G96,0)</f>
        <v>0</v>
      </c>
      <c r="BB96" s="146">
        <f>IF(AZ96=2,G96,0)</f>
        <v>0</v>
      </c>
      <c r="BC96" s="146">
        <f>IF(AZ96=3,G96,0)</f>
        <v>0</v>
      </c>
      <c r="BD96" s="146">
        <f>IF(AZ96=4,G96,0)</f>
        <v>0</v>
      </c>
      <c r="BE96" s="146">
        <f>IF(AZ96=5,G96,0)</f>
        <v>0</v>
      </c>
      <c r="CA96" s="177">
        <v>7</v>
      </c>
      <c r="CB96" s="177">
        <v>1</v>
      </c>
      <c r="CZ96" s="146">
        <v>0</v>
      </c>
    </row>
    <row r="97" spans="1:104">
      <c r="A97" s="184"/>
      <c r="B97" s="185" t="s">
        <v>75</v>
      </c>
      <c r="C97" s="186" t="str">
        <f>CONCATENATE(B95," ",C95)</f>
        <v>99 Staveništní přesun hmot</v>
      </c>
      <c r="D97" s="187"/>
      <c r="E97" s="188"/>
      <c r="F97" s="189"/>
      <c r="G97" s="190">
        <f>SUM(G95:G96)</f>
        <v>0</v>
      </c>
      <c r="O97" s="170">
        <v>4</v>
      </c>
      <c r="BA97" s="191">
        <f>SUM(BA95:BA96)</f>
        <v>0</v>
      </c>
      <c r="BB97" s="191">
        <f>SUM(BB95:BB96)</f>
        <v>0</v>
      </c>
      <c r="BC97" s="191">
        <f>SUM(BC95:BC96)</f>
        <v>0</v>
      </c>
      <c r="BD97" s="191">
        <f>SUM(BD95:BD96)</f>
        <v>0</v>
      </c>
      <c r="BE97" s="191">
        <f>SUM(BE95:BE96)</f>
        <v>0</v>
      </c>
    </row>
    <row r="98" spans="1:104">
      <c r="A98" s="163" t="s">
        <v>72</v>
      </c>
      <c r="B98" s="164" t="s">
        <v>225</v>
      </c>
      <c r="C98" s="165" t="s">
        <v>226</v>
      </c>
      <c r="D98" s="166"/>
      <c r="E98" s="167"/>
      <c r="F98" s="167"/>
      <c r="G98" s="168"/>
      <c r="H98" s="169"/>
      <c r="I98" s="169"/>
      <c r="O98" s="170">
        <v>1</v>
      </c>
    </row>
    <row r="99" spans="1:104">
      <c r="A99" s="171">
        <v>48</v>
      </c>
      <c r="B99" s="172" t="s">
        <v>227</v>
      </c>
      <c r="C99" s="173" t="s">
        <v>228</v>
      </c>
      <c r="D99" s="174" t="s">
        <v>118</v>
      </c>
      <c r="E99" s="175">
        <v>24</v>
      </c>
      <c r="F99" s="175">
        <v>0</v>
      </c>
      <c r="G99" s="176">
        <f>E99*F99</f>
        <v>0</v>
      </c>
      <c r="O99" s="170">
        <v>2</v>
      </c>
      <c r="AA99" s="146">
        <v>1</v>
      </c>
      <c r="AB99" s="146">
        <v>7</v>
      </c>
      <c r="AC99" s="146">
        <v>7</v>
      </c>
      <c r="AZ99" s="146">
        <v>2</v>
      </c>
      <c r="BA99" s="146">
        <f>IF(AZ99=1,G99,0)</f>
        <v>0</v>
      </c>
      <c r="BB99" s="146">
        <f>IF(AZ99=2,G99,0)</f>
        <v>0</v>
      </c>
      <c r="BC99" s="146">
        <f>IF(AZ99=3,G99,0)</f>
        <v>0</v>
      </c>
      <c r="BD99" s="146">
        <f>IF(AZ99=4,G99,0)</f>
        <v>0</v>
      </c>
      <c r="BE99" s="146">
        <f>IF(AZ99=5,G99,0)</f>
        <v>0</v>
      </c>
      <c r="CA99" s="177">
        <v>1</v>
      </c>
      <c r="CB99" s="177">
        <v>7</v>
      </c>
      <c r="CZ99" s="146">
        <v>0</v>
      </c>
    </row>
    <row r="100" spans="1:104">
      <c r="A100" s="171">
        <v>49</v>
      </c>
      <c r="B100" s="172" t="s">
        <v>229</v>
      </c>
      <c r="C100" s="173" t="s">
        <v>230</v>
      </c>
      <c r="D100" s="174" t="s">
        <v>118</v>
      </c>
      <c r="E100" s="175">
        <v>24</v>
      </c>
      <c r="F100" s="175">
        <v>0</v>
      </c>
      <c r="G100" s="176">
        <f>E100*F100</f>
        <v>0</v>
      </c>
      <c r="O100" s="170">
        <v>2</v>
      </c>
      <c r="AA100" s="146">
        <v>12</v>
      </c>
      <c r="AB100" s="146">
        <v>1</v>
      </c>
      <c r="AC100" s="146">
        <v>23</v>
      </c>
      <c r="AZ100" s="146">
        <v>2</v>
      </c>
      <c r="BA100" s="146">
        <f>IF(AZ100=1,G100,0)</f>
        <v>0</v>
      </c>
      <c r="BB100" s="146">
        <f>IF(AZ100=2,G100,0)</f>
        <v>0</v>
      </c>
      <c r="BC100" s="146">
        <f>IF(AZ100=3,G100,0)</f>
        <v>0</v>
      </c>
      <c r="BD100" s="146">
        <f>IF(AZ100=4,G100,0)</f>
        <v>0</v>
      </c>
      <c r="BE100" s="146">
        <f>IF(AZ100=5,G100,0)</f>
        <v>0</v>
      </c>
      <c r="CA100" s="177">
        <v>12</v>
      </c>
      <c r="CB100" s="177">
        <v>1</v>
      </c>
      <c r="CZ100" s="146">
        <v>0</v>
      </c>
    </row>
    <row r="101" spans="1:104">
      <c r="A101" s="171">
        <v>50</v>
      </c>
      <c r="B101" s="172" t="s">
        <v>231</v>
      </c>
      <c r="C101" s="173" t="s">
        <v>232</v>
      </c>
      <c r="D101" s="174" t="s">
        <v>61</v>
      </c>
      <c r="E101" s="175"/>
      <c r="F101" s="175">
        <v>0</v>
      </c>
      <c r="G101" s="176">
        <f>E101*F101</f>
        <v>0</v>
      </c>
      <c r="O101" s="170">
        <v>2</v>
      </c>
      <c r="AA101" s="146">
        <v>7</v>
      </c>
      <c r="AB101" s="146">
        <v>1002</v>
      </c>
      <c r="AC101" s="146">
        <v>5</v>
      </c>
      <c r="AZ101" s="146">
        <v>2</v>
      </c>
      <c r="BA101" s="146">
        <f>IF(AZ101=1,G101,0)</f>
        <v>0</v>
      </c>
      <c r="BB101" s="146">
        <f>IF(AZ101=2,G101,0)</f>
        <v>0</v>
      </c>
      <c r="BC101" s="146">
        <f>IF(AZ101=3,G101,0)</f>
        <v>0</v>
      </c>
      <c r="BD101" s="146">
        <f>IF(AZ101=4,G101,0)</f>
        <v>0</v>
      </c>
      <c r="BE101" s="146">
        <f>IF(AZ101=5,G101,0)</f>
        <v>0</v>
      </c>
      <c r="CA101" s="177">
        <v>7</v>
      </c>
      <c r="CB101" s="177">
        <v>1002</v>
      </c>
      <c r="CZ101" s="146">
        <v>0</v>
      </c>
    </row>
    <row r="102" spans="1:104">
      <c r="A102" s="184"/>
      <c r="B102" s="185" t="s">
        <v>75</v>
      </c>
      <c r="C102" s="186" t="str">
        <f>CONCATENATE(B98," ",C98)</f>
        <v>713 Izolace tepelné</v>
      </c>
      <c r="D102" s="187"/>
      <c r="E102" s="188"/>
      <c r="F102" s="189"/>
      <c r="G102" s="190">
        <f>SUM(G98:G101)</f>
        <v>0</v>
      </c>
      <c r="O102" s="170">
        <v>4</v>
      </c>
      <c r="BA102" s="191">
        <f>SUM(BA98:BA101)</f>
        <v>0</v>
      </c>
      <c r="BB102" s="191">
        <f>SUM(BB98:BB101)</f>
        <v>0</v>
      </c>
      <c r="BC102" s="191">
        <f>SUM(BC98:BC101)</f>
        <v>0</v>
      </c>
      <c r="BD102" s="191">
        <f>SUM(BD98:BD101)</f>
        <v>0</v>
      </c>
      <c r="BE102" s="191">
        <f>SUM(BE98:BE101)</f>
        <v>0</v>
      </c>
    </row>
    <row r="103" spans="1:104">
      <c r="A103" s="163" t="s">
        <v>72</v>
      </c>
      <c r="B103" s="164" t="s">
        <v>233</v>
      </c>
      <c r="C103" s="165" t="s">
        <v>234</v>
      </c>
      <c r="D103" s="166"/>
      <c r="E103" s="167"/>
      <c r="F103" s="167"/>
      <c r="G103" s="168"/>
      <c r="H103" s="169"/>
      <c r="I103" s="169"/>
      <c r="O103" s="170">
        <v>1</v>
      </c>
    </row>
    <row r="104" spans="1:104">
      <c r="A104" s="171">
        <v>51</v>
      </c>
      <c r="B104" s="172" t="s">
        <v>235</v>
      </c>
      <c r="C104" s="173" t="s">
        <v>236</v>
      </c>
      <c r="D104" s="174" t="s">
        <v>118</v>
      </c>
      <c r="E104" s="175">
        <v>2</v>
      </c>
      <c r="F104" s="175">
        <v>0</v>
      </c>
      <c r="G104" s="176">
        <f t="shared" ref="G104:G109" si="18">E104*F104</f>
        <v>0</v>
      </c>
      <c r="O104" s="170">
        <v>2</v>
      </c>
      <c r="AA104" s="146">
        <v>1</v>
      </c>
      <c r="AB104" s="146">
        <v>7</v>
      </c>
      <c r="AC104" s="146">
        <v>7</v>
      </c>
      <c r="AZ104" s="146">
        <v>2</v>
      </c>
      <c r="BA104" s="146">
        <f t="shared" ref="BA104:BA109" si="19">IF(AZ104=1,G104,0)</f>
        <v>0</v>
      </c>
      <c r="BB104" s="146">
        <f t="shared" ref="BB104:BB109" si="20">IF(AZ104=2,G104,0)</f>
        <v>0</v>
      </c>
      <c r="BC104" s="146">
        <f t="shared" ref="BC104:BC109" si="21">IF(AZ104=3,G104,0)</f>
        <v>0</v>
      </c>
      <c r="BD104" s="146">
        <f t="shared" ref="BD104:BD109" si="22">IF(AZ104=4,G104,0)</f>
        <v>0</v>
      </c>
      <c r="BE104" s="146">
        <f t="shared" ref="BE104:BE109" si="23">IF(AZ104=5,G104,0)</f>
        <v>0</v>
      </c>
      <c r="CA104" s="177">
        <v>1</v>
      </c>
      <c r="CB104" s="177">
        <v>7</v>
      </c>
      <c r="CZ104" s="146">
        <v>1.6080000000000001E-2</v>
      </c>
    </row>
    <row r="105" spans="1:104">
      <c r="A105" s="171">
        <v>52</v>
      </c>
      <c r="B105" s="172" t="s">
        <v>237</v>
      </c>
      <c r="C105" s="173" t="s">
        <v>238</v>
      </c>
      <c r="D105" s="174" t="s">
        <v>118</v>
      </c>
      <c r="E105" s="175">
        <v>24</v>
      </c>
      <c r="F105" s="175">
        <v>0</v>
      </c>
      <c r="G105" s="176">
        <f t="shared" si="18"/>
        <v>0</v>
      </c>
      <c r="O105" s="170">
        <v>2</v>
      </c>
      <c r="AA105" s="146">
        <v>1</v>
      </c>
      <c r="AB105" s="146">
        <v>7</v>
      </c>
      <c r="AC105" s="146">
        <v>7</v>
      </c>
      <c r="AZ105" s="146">
        <v>2</v>
      </c>
      <c r="BA105" s="146">
        <f t="shared" si="19"/>
        <v>0</v>
      </c>
      <c r="BB105" s="146">
        <f t="shared" si="20"/>
        <v>0</v>
      </c>
      <c r="BC105" s="146">
        <f t="shared" si="21"/>
        <v>0</v>
      </c>
      <c r="BD105" s="146">
        <f t="shared" si="22"/>
        <v>0</v>
      </c>
      <c r="BE105" s="146">
        <f t="shared" si="23"/>
        <v>0</v>
      </c>
      <c r="CA105" s="177">
        <v>1</v>
      </c>
      <c r="CB105" s="177">
        <v>7</v>
      </c>
      <c r="CZ105" s="146">
        <v>2.3600000000000001E-3</v>
      </c>
    </row>
    <row r="106" spans="1:104">
      <c r="A106" s="171">
        <v>53</v>
      </c>
      <c r="B106" s="172" t="s">
        <v>239</v>
      </c>
      <c r="C106" s="173" t="s">
        <v>240</v>
      </c>
      <c r="D106" s="174" t="s">
        <v>173</v>
      </c>
      <c r="E106" s="175">
        <v>2</v>
      </c>
      <c r="F106" s="175">
        <v>0</v>
      </c>
      <c r="G106" s="176">
        <f t="shared" si="18"/>
        <v>0</v>
      </c>
      <c r="O106" s="170">
        <v>2</v>
      </c>
      <c r="AA106" s="146">
        <v>1</v>
      </c>
      <c r="AB106" s="146">
        <v>7</v>
      </c>
      <c r="AC106" s="146">
        <v>7</v>
      </c>
      <c r="AZ106" s="146">
        <v>2</v>
      </c>
      <c r="BA106" s="146">
        <f t="shared" si="19"/>
        <v>0</v>
      </c>
      <c r="BB106" s="146">
        <f t="shared" si="20"/>
        <v>0</v>
      </c>
      <c r="BC106" s="146">
        <f t="shared" si="21"/>
        <v>0</v>
      </c>
      <c r="BD106" s="146">
        <f t="shared" si="22"/>
        <v>0</v>
      </c>
      <c r="BE106" s="146">
        <f t="shared" si="23"/>
        <v>0</v>
      </c>
      <c r="CA106" s="177">
        <v>1</v>
      </c>
      <c r="CB106" s="177">
        <v>7</v>
      </c>
      <c r="CZ106" s="146">
        <v>3.1E-4</v>
      </c>
    </row>
    <row r="107" spans="1:104">
      <c r="A107" s="171">
        <v>54</v>
      </c>
      <c r="B107" s="172" t="s">
        <v>241</v>
      </c>
      <c r="C107" s="173" t="s">
        <v>242</v>
      </c>
      <c r="D107" s="174" t="s">
        <v>173</v>
      </c>
      <c r="E107" s="175">
        <v>2</v>
      </c>
      <c r="F107" s="175">
        <v>0</v>
      </c>
      <c r="G107" s="176">
        <f t="shared" si="18"/>
        <v>0</v>
      </c>
      <c r="O107" s="170">
        <v>2</v>
      </c>
      <c r="AA107" s="146">
        <v>1</v>
      </c>
      <c r="AB107" s="146">
        <v>7</v>
      </c>
      <c r="AC107" s="146">
        <v>7</v>
      </c>
      <c r="AZ107" s="146">
        <v>2</v>
      </c>
      <c r="BA107" s="146">
        <f t="shared" si="19"/>
        <v>0</v>
      </c>
      <c r="BB107" s="146">
        <f t="shared" si="20"/>
        <v>0</v>
      </c>
      <c r="BC107" s="146">
        <f t="shared" si="21"/>
        <v>0</v>
      </c>
      <c r="BD107" s="146">
        <f t="shared" si="22"/>
        <v>0</v>
      </c>
      <c r="BE107" s="146">
        <f t="shared" si="23"/>
        <v>0</v>
      </c>
      <c r="CA107" s="177">
        <v>1</v>
      </c>
      <c r="CB107" s="177">
        <v>7</v>
      </c>
      <c r="CZ107" s="146">
        <v>4.8000000000000001E-4</v>
      </c>
    </row>
    <row r="108" spans="1:104" ht="22.5">
      <c r="A108" s="171">
        <v>55</v>
      </c>
      <c r="B108" s="172" t="s">
        <v>243</v>
      </c>
      <c r="C108" s="173" t="s">
        <v>244</v>
      </c>
      <c r="D108" s="174" t="s">
        <v>173</v>
      </c>
      <c r="E108" s="175">
        <v>1</v>
      </c>
      <c r="F108" s="175">
        <v>0</v>
      </c>
      <c r="G108" s="176">
        <f t="shared" si="18"/>
        <v>0</v>
      </c>
      <c r="O108" s="170">
        <v>2</v>
      </c>
      <c r="AA108" s="146">
        <v>1</v>
      </c>
      <c r="AB108" s="146">
        <v>7</v>
      </c>
      <c r="AC108" s="146">
        <v>7</v>
      </c>
      <c r="AZ108" s="146">
        <v>2</v>
      </c>
      <c r="BA108" s="146">
        <f t="shared" si="19"/>
        <v>0</v>
      </c>
      <c r="BB108" s="146">
        <f t="shared" si="20"/>
        <v>0</v>
      </c>
      <c r="BC108" s="146">
        <f t="shared" si="21"/>
        <v>0</v>
      </c>
      <c r="BD108" s="146">
        <f t="shared" si="22"/>
        <v>0</v>
      </c>
      <c r="BE108" s="146">
        <f t="shared" si="23"/>
        <v>0</v>
      </c>
      <c r="CA108" s="177">
        <v>1</v>
      </c>
      <c r="CB108" s="177">
        <v>7</v>
      </c>
      <c r="CZ108" s="146">
        <v>8.0000000000000004E-4</v>
      </c>
    </row>
    <row r="109" spans="1:104">
      <c r="A109" s="171">
        <v>56</v>
      </c>
      <c r="B109" s="172" t="s">
        <v>245</v>
      </c>
      <c r="C109" s="173" t="s">
        <v>246</v>
      </c>
      <c r="D109" s="174" t="s">
        <v>118</v>
      </c>
      <c r="E109" s="175">
        <v>10</v>
      </c>
      <c r="F109" s="175">
        <v>0</v>
      </c>
      <c r="G109" s="176">
        <f t="shared" si="18"/>
        <v>0</v>
      </c>
      <c r="O109" s="170">
        <v>2</v>
      </c>
      <c r="AA109" s="146">
        <v>1</v>
      </c>
      <c r="AB109" s="146">
        <v>7</v>
      </c>
      <c r="AC109" s="146">
        <v>7</v>
      </c>
      <c r="AZ109" s="146">
        <v>2</v>
      </c>
      <c r="BA109" s="146">
        <f t="shared" si="19"/>
        <v>0</v>
      </c>
      <c r="BB109" s="146">
        <f t="shared" si="20"/>
        <v>0</v>
      </c>
      <c r="BC109" s="146">
        <f t="shared" si="21"/>
        <v>0</v>
      </c>
      <c r="BD109" s="146">
        <f t="shared" si="22"/>
        <v>0</v>
      </c>
      <c r="BE109" s="146">
        <f t="shared" si="23"/>
        <v>0</v>
      </c>
      <c r="CA109" s="177">
        <v>1</v>
      </c>
      <c r="CB109" s="177">
        <v>7</v>
      </c>
      <c r="CZ109" s="146">
        <v>0</v>
      </c>
    </row>
    <row r="110" spans="1:104">
      <c r="A110" s="178"/>
      <c r="B110" s="180"/>
      <c r="C110" s="224" t="s">
        <v>247</v>
      </c>
      <c r="D110" s="225"/>
      <c r="E110" s="181">
        <v>10</v>
      </c>
      <c r="F110" s="182"/>
      <c r="G110" s="183"/>
      <c r="M110" s="179" t="s">
        <v>247</v>
      </c>
      <c r="O110" s="170"/>
    </row>
    <row r="111" spans="1:104">
      <c r="A111" s="171">
        <v>57</v>
      </c>
      <c r="B111" s="172" t="s">
        <v>248</v>
      </c>
      <c r="C111" s="173" t="s">
        <v>249</v>
      </c>
      <c r="D111" s="174" t="s">
        <v>118</v>
      </c>
      <c r="E111" s="175">
        <v>149</v>
      </c>
      <c r="F111" s="175">
        <v>0</v>
      </c>
      <c r="G111" s="176">
        <f>E111*F111</f>
        <v>0</v>
      </c>
      <c r="O111" s="170">
        <v>2</v>
      </c>
      <c r="AA111" s="146">
        <v>1</v>
      </c>
      <c r="AB111" s="146">
        <v>7</v>
      </c>
      <c r="AC111" s="146">
        <v>7</v>
      </c>
      <c r="AZ111" s="146">
        <v>2</v>
      </c>
      <c r="BA111" s="146">
        <f>IF(AZ111=1,G111,0)</f>
        <v>0</v>
      </c>
      <c r="BB111" s="146">
        <f>IF(AZ111=2,G111,0)</f>
        <v>0</v>
      </c>
      <c r="BC111" s="146">
        <f>IF(AZ111=3,G111,0)</f>
        <v>0</v>
      </c>
      <c r="BD111" s="146">
        <f>IF(AZ111=4,G111,0)</f>
        <v>0</v>
      </c>
      <c r="BE111" s="146">
        <f>IF(AZ111=5,G111,0)</f>
        <v>0</v>
      </c>
      <c r="CA111" s="177">
        <v>1</v>
      </c>
      <c r="CB111" s="177">
        <v>7</v>
      </c>
      <c r="CZ111" s="146">
        <v>0</v>
      </c>
    </row>
    <row r="112" spans="1:104">
      <c r="A112" s="178"/>
      <c r="B112" s="180"/>
      <c r="C112" s="224" t="s">
        <v>250</v>
      </c>
      <c r="D112" s="225"/>
      <c r="E112" s="181">
        <v>149</v>
      </c>
      <c r="F112" s="182"/>
      <c r="G112" s="183"/>
      <c r="M112" s="179" t="s">
        <v>250</v>
      </c>
      <c r="O112" s="170"/>
    </row>
    <row r="113" spans="1:104">
      <c r="A113" s="171">
        <v>58</v>
      </c>
      <c r="B113" s="172" t="s">
        <v>251</v>
      </c>
      <c r="C113" s="173" t="s">
        <v>252</v>
      </c>
      <c r="D113" s="174" t="s">
        <v>118</v>
      </c>
      <c r="E113" s="175">
        <v>169</v>
      </c>
      <c r="F113" s="175">
        <v>0</v>
      </c>
      <c r="G113" s="176">
        <f>E113*F113</f>
        <v>0</v>
      </c>
      <c r="O113" s="170">
        <v>2</v>
      </c>
      <c r="AA113" s="146">
        <v>1</v>
      </c>
      <c r="AB113" s="146">
        <v>7</v>
      </c>
      <c r="AC113" s="146">
        <v>7</v>
      </c>
      <c r="AZ113" s="146">
        <v>2</v>
      </c>
      <c r="BA113" s="146">
        <f>IF(AZ113=1,G113,0)</f>
        <v>0</v>
      </c>
      <c r="BB113" s="146">
        <f>IF(AZ113=2,G113,0)</f>
        <v>0</v>
      </c>
      <c r="BC113" s="146">
        <f>IF(AZ113=3,G113,0)</f>
        <v>0</v>
      </c>
      <c r="BD113" s="146">
        <f>IF(AZ113=4,G113,0)</f>
        <v>0</v>
      </c>
      <c r="BE113" s="146">
        <f>IF(AZ113=5,G113,0)</f>
        <v>0</v>
      </c>
      <c r="CA113" s="177">
        <v>1</v>
      </c>
      <c r="CB113" s="177">
        <v>7</v>
      </c>
      <c r="CZ113" s="146">
        <v>1.0000000000000001E-5</v>
      </c>
    </row>
    <row r="114" spans="1:104">
      <c r="A114" s="178"/>
      <c r="B114" s="180"/>
      <c r="C114" s="224" t="s">
        <v>253</v>
      </c>
      <c r="D114" s="225"/>
      <c r="E114" s="181">
        <v>169</v>
      </c>
      <c r="F114" s="182"/>
      <c r="G114" s="183"/>
      <c r="M114" s="179" t="s">
        <v>253</v>
      </c>
      <c r="O114" s="170"/>
    </row>
    <row r="115" spans="1:104">
      <c r="A115" s="171">
        <v>59</v>
      </c>
      <c r="B115" s="172" t="s">
        <v>254</v>
      </c>
      <c r="C115" s="173" t="s">
        <v>255</v>
      </c>
      <c r="D115" s="174" t="s">
        <v>118</v>
      </c>
      <c r="E115" s="175">
        <v>1</v>
      </c>
      <c r="F115" s="175">
        <v>0</v>
      </c>
      <c r="G115" s="176">
        <f>E115*F115</f>
        <v>0</v>
      </c>
      <c r="O115" s="170">
        <v>2</v>
      </c>
      <c r="AA115" s="146">
        <v>1</v>
      </c>
      <c r="AB115" s="146">
        <v>7</v>
      </c>
      <c r="AC115" s="146">
        <v>7</v>
      </c>
      <c r="AZ115" s="146">
        <v>2</v>
      </c>
      <c r="BA115" s="146">
        <f>IF(AZ115=1,G115,0)</f>
        <v>0</v>
      </c>
      <c r="BB115" s="146">
        <f>IF(AZ115=2,G115,0)</f>
        <v>0</v>
      </c>
      <c r="BC115" s="146">
        <f>IF(AZ115=3,G115,0)</f>
        <v>0</v>
      </c>
      <c r="BD115" s="146">
        <f>IF(AZ115=4,G115,0)</f>
        <v>0</v>
      </c>
      <c r="BE115" s="146">
        <f>IF(AZ115=5,G115,0)</f>
        <v>0</v>
      </c>
      <c r="CA115" s="177">
        <v>1</v>
      </c>
      <c r="CB115" s="177">
        <v>7</v>
      </c>
      <c r="CZ115" s="146">
        <v>6.3299999999999997E-3</v>
      </c>
    </row>
    <row r="116" spans="1:104">
      <c r="A116" s="178"/>
      <c r="B116" s="180"/>
      <c r="C116" s="224" t="s">
        <v>256</v>
      </c>
      <c r="D116" s="225"/>
      <c r="E116" s="181">
        <v>1</v>
      </c>
      <c r="F116" s="182"/>
      <c r="G116" s="183"/>
      <c r="M116" s="179" t="s">
        <v>256</v>
      </c>
      <c r="O116" s="170"/>
    </row>
    <row r="117" spans="1:104" ht="22.5">
      <c r="A117" s="171">
        <v>60</v>
      </c>
      <c r="B117" s="172" t="s">
        <v>257</v>
      </c>
      <c r="C117" s="173" t="s">
        <v>258</v>
      </c>
      <c r="D117" s="174" t="s">
        <v>173</v>
      </c>
      <c r="E117" s="175">
        <v>2</v>
      </c>
      <c r="F117" s="175">
        <v>0</v>
      </c>
      <c r="G117" s="176">
        <f t="shared" ref="G117:G124" si="24">E117*F117</f>
        <v>0</v>
      </c>
      <c r="O117" s="170">
        <v>2</v>
      </c>
      <c r="AA117" s="146">
        <v>12</v>
      </c>
      <c r="AB117" s="146">
        <v>0</v>
      </c>
      <c r="AC117" s="146">
        <v>10</v>
      </c>
      <c r="AZ117" s="146">
        <v>2</v>
      </c>
      <c r="BA117" s="146">
        <f t="shared" ref="BA117:BA124" si="25">IF(AZ117=1,G117,0)</f>
        <v>0</v>
      </c>
      <c r="BB117" s="146">
        <f t="shared" ref="BB117:BB124" si="26">IF(AZ117=2,G117,0)</f>
        <v>0</v>
      </c>
      <c r="BC117" s="146">
        <f t="shared" ref="BC117:BC124" si="27">IF(AZ117=3,G117,0)</f>
        <v>0</v>
      </c>
      <c r="BD117" s="146">
        <f t="shared" ref="BD117:BD124" si="28">IF(AZ117=4,G117,0)</f>
        <v>0</v>
      </c>
      <c r="BE117" s="146">
        <f t="shared" ref="BE117:BE124" si="29">IF(AZ117=5,G117,0)</f>
        <v>0</v>
      </c>
      <c r="CA117" s="177">
        <v>12</v>
      </c>
      <c r="CB117" s="177">
        <v>0</v>
      </c>
      <c r="CZ117" s="146">
        <v>0</v>
      </c>
    </row>
    <row r="118" spans="1:104" ht="22.5">
      <c r="A118" s="171">
        <v>61</v>
      </c>
      <c r="B118" s="172" t="s">
        <v>259</v>
      </c>
      <c r="C118" s="173" t="s">
        <v>260</v>
      </c>
      <c r="D118" s="174" t="s">
        <v>173</v>
      </c>
      <c r="E118" s="175">
        <v>2</v>
      </c>
      <c r="F118" s="175">
        <v>0</v>
      </c>
      <c r="G118" s="176">
        <f t="shared" si="24"/>
        <v>0</v>
      </c>
      <c r="O118" s="170">
        <v>2</v>
      </c>
      <c r="AA118" s="146">
        <v>12</v>
      </c>
      <c r="AB118" s="146">
        <v>0</v>
      </c>
      <c r="AC118" s="146">
        <v>11</v>
      </c>
      <c r="AZ118" s="146">
        <v>2</v>
      </c>
      <c r="BA118" s="146">
        <f t="shared" si="25"/>
        <v>0</v>
      </c>
      <c r="BB118" s="146">
        <f t="shared" si="26"/>
        <v>0</v>
      </c>
      <c r="BC118" s="146">
        <f t="shared" si="27"/>
        <v>0</v>
      </c>
      <c r="BD118" s="146">
        <f t="shared" si="28"/>
        <v>0</v>
      </c>
      <c r="BE118" s="146">
        <f t="shared" si="29"/>
        <v>0</v>
      </c>
      <c r="CA118" s="177">
        <v>12</v>
      </c>
      <c r="CB118" s="177">
        <v>0</v>
      </c>
      <c r="CZ118" s="146">
        <v>0</v>
      </c>
    </row>
    <row r="119" spans="1:104" ht="22.5">
      <c r="A119" s="171">
        <v>62</v>
      </c>
      <c r="B119" s="172" t="s">
        <v>261</v>
      </c>
      <c r="C119" s="173" t="s">
        <v>262</v>
      </c>
      <c r="D119" s="174" t="s">
        <v>173</v>
      </c>
      <c r="E119" s="175">
        <v>1</v>
      </c>
      <c r="F119" s="175">
        <v>0</v>
      </c>
      <c r="G119" s="176">
        <f t="shared" si="24"/>
        <v>0</v>
      </c>
      <c r="O119" s="170">
        <v>2</v>
      </c>
      <c r="AA119" s="146">
        <v>12</v>
      </c>
      <c r="AB119" s="146">
        <v>0</v>
      </c>
      <c r="AC119" s="146">
        <v>12</v>
      </c>
      <c r="AZ119" s="146">
        <v>2</v>
      </c>
      <c r="BA119" s="146">
        <f t="shared" si="25"/>
        <v>0</v>
      </c>
      <c r="BB119" s="146">
        <f t="shared" si="26"/>
        <v>0</v>
      </c>
      <c r="BC119" s="146">
        <f t="shared" si="27"/>
        <v>0</v>
      </c>
      <c r="BD119" s="146">
        <f t="shared" si="28"/>
        <v>0</v>
      </c>
      <c r="BE119" s="146">
        <f t="shared" si="29"/>
        <v>0</v>
      </c>
      <c r="CA119" s="177">
        <v>12</v>
      </c>
      <c r="CB119" s="177">
        <v>0</v>
      </c>
      <c r="CZ119" s="146">
        <v>0</v>
      </c>
    </row>
    <row r="120" spans="1:104" ht="22.5">
      <c r="A120" s="171">
        <v>63</v>
      </c>
      <c r="B120" s="172" t="s">
        <v>263</v>
      </c>
      <c r="C120" s="173" t="s">
        <v>264</v>
      </c>
      <c r="D120" s="174" t="s">
        <v>168</v>
      </c>
      <c r="E120" s="175">
        <v>1</v>
      </c>
      <c r="F120" s="175">
        <v>0</v>
      </c>
      <c r="G120" s="176">
        <f t="shared" si="24"/>
        <v>0</v>
      </c>
      <c r="O120" s="170">
        <v>2</v>
      </c>
      <c r="AA120" s="146">
        <v>12</v>
      </c>
      <c r="AB120" s="146">
        <v>0</v>
      </c>
      <c r="AC120" s="146">
        <v>34</v>
      </c>
      <c r="AZ120" s="146">
        <v>2</v>
      </c>
      <c r="BA120" s="146">
        <f t="shared" si="25"/>
        <v>0</v>
      </c>
      <c r="BB120" s="146">
        <f t="shared" si="26"/>
        <v>0</v>
      </c>
      <c r="BC120" s="146">
        <f t="shared" si="27"/>
        <v>0</v>
      </c>
      <c r="BD120" s="146">
        <f t="shared" si="28"/>
        <v>0</v>
      </c>
      <c r="BE120" s="146">
        <f t="shared" si="29"/>
        <v>0</v>
      </c>
      <c r="CA120" s="177">
        <v>12</v>
      </c>
      <c r="CB120" s="177">
        <v>0</v>
      </c>
      <c r="CZ120" s="146">
        <v>0</v>
      </c>
    </row>
    <row r="121" spans="1:104">
      <c r="A121" s="171">
        <v>64</v>
      </c>
      <c r="B121" s="172" t="s">
        <v>265</v>
      </c>
      <c r="C121" s="173" t="s">
        <v>266</v>
      </c>
      <c r="D121" s="174" t="s">
        <v>118</v>
      </c>
      <c r="E121" s="175">
        <v>24</v>
      </c>
      <c r="F121" s="175">
        <v>0</v>
      </c>
      <c r="G121" s="176">
        <f t="shared" si="24"/>
        <v>0</v>
      </c>
      <c r="O121" s="170">
        <v>2</v>
      </c>
      <c r="AA121" s="146">
        <v>12</v>
      </c>
      <c r="AB121" s="146">
        <v>0</v>
      </c>
      <c r="AC121" s="146">
        <v>44</v>
      </c>
      <c r="AZ121" s="146">
        <v>2</v>
      </c>
      <c r="BA121" s="146">
        <f t="shared" si="25"/>
        <v>0</v>
      </c>
      <c r="BB121" s="146">
        <f t="shared" si="26"/>
        <v>0</v>
      </c>
      <c r="BC121" s="146">
        <f t="shared" si="27"/>
        <v>0</v>
      </c>
      <c r="BD121" s="146">
        <f t="shared" si="28"/>
        <v>0</v>
      </c>
      <c r="BE121" s="146">
        <f t="shared" si="29"/>
        <v>0</v>
      </c>
      <c r="CA121" s="177">
        <v>12</v>
      </c>
      <c r="CB121" s="177">
        <v>0</v>
      </c>
      <c r="CZ121" s="146">
        <v>0</v>
      </c>
    </row>
    <row r="122" spans="1:104" ht="22.5">
      <c r="A122" s="171">
        <v>65</v>
      </c>
      <c r="B122" s="172" t="s">
        <v>267</v>
      </c>
      <c r="C122" s="173" t="s">
        <v>268</v>
      </c>
      <c r="D122" s="174" t="s">
        <v>173</v>
      </c>
      <c r="E122" s="175">
        <v>2</v>
      </c>
      <c r="F122" s="175">
        <v>0</v>
      </c>
      <c r="G122" s="176">
        <f t="shared" si="24"/>
        <v>0</v>
      </c>
      <c r="O122" s="170">
        <v>2</v>
      </c>
      <c r="AA122" s="146">
        <v>12</v>
      </c>
      <c r="AB122" s="146">
        <v>0</v>
      </c>
      <c r="AC122" s="146">
        <v>45</v>
      </c>
      <c r="AZ122" s="146">
        <v>2</v>
      </c>
      <c r="BA122" s="146">
        <f t="shared" si="25"/>
        <v>0</v>
      </c>
      <c r="BB122" s="146">
        <f t="shared" si="26"/>
        <v>0</v>
      </c>
      <c r="BC122" s="146">
        <f t="shared" si="27"/>
        <v>0</v>
      </c>
      <c r="BD122" s="146">
        <f t="shared" si="28"/>
        <v>0</v>
      </c>
      <c r="BE122" s="146">
        <f t="shared" si="29"/>
        <v>0</v>
      </c>
      <c r="CA122" s="177">
        <v>12</v>
      </c>
      <c r="CB122" s="177">
        <v>0</v>
      </c>
      <c r="CZ122" s="146">
        <v>0</v>
      </c>
    </row>
    <row r="123" spans="1:104" ht="22.5">
      <c r="A123" s="171">
        <v>66</v>
      </c>
      <c r="B123" s="172" t="s">
        <v>269</v>
      </c>
      <c r="C123" s="173" t="s">
        <v>270</v>
      </c>
      <c r="D123" s="174" t="s">
        <v>173</v>
      </c>
      <c r="E123" s="175">
        <v>2</v>
      </c>
      <c r="F123" s="175">
        <v>0</v>
      </c>
      <c r="G123" s="176">
        <f t="shared" si="24"/>
        <v>0</v>
      </c>
      <c r="O123" s="170">
        <v>2</v>
      </c>
      <c r="AA123" s="146">
        <v>12</v>
      </c>
      <c r="AB123" s="146">
        <v>0</v>
      </c>
      <c r="AC123" s="146">
        <v>46</v>
      </c>
      <c r="AZ123" s="146">
        <v>2</v>
      </c>
      <c r="BA123" s="146">
        <f t="shared" si="25"/>
        <v>0</v>
      </c>
      <c r="BB123" s="146">
        <f t="shared" si="26"/>
        <v>0</v>
      </c>
      <c r="BC123" s="146">
        <f t="shared" si="27"/>
        <v>0</v>
      </c>
      <c r="BD123" s="146">
        <f t="shared" si="28"/>
        <v>0</v>
      </c>
      <c r="BE123" s="146">
        <f t="shared" si="29"/>
        <v>0</v>
      </c>
      <c r="CA123" s="177">
        <v>12</v>
      </c>
      <c r="CB123" s="177">
        <v>0</v>
      </c>
      <c r="CZ123" s="146">
        <v>0</v>
      </c>
    </row>
    <row r="124" spans="1:104">
      <c r="A124" s="171">
        <v>67</v>
      </c>
      <c r="B124" s="172" t="s">
        <v>271</v>
      </c>
      <c r="C124" s="173" t="s">
        <v>272</v>
      </c>
      <c r="D124" s="174" t="s">
        <v>61</v>
      </c>
      <c r="E124" s="175"/>
      <c r="F124" s="175">
        <v>0</v>
      </c>
      <c r="G124" s="176">
        <f t="shared" si="24"/>
        <v>0</v>
      </c>
      <c r="O124" s="170">
        <v>2</v>
      </c>
      <c r="AA124" s="146">
        <v>7</v>
      </c>
      <c r="AB124" s="146">
        <v>1002</v>
      </c>
      <c r="AC124" s="146">
        <v>5</v>
      </c>
      <c r="AZ124" s="146">
        <v>2</v>
      </c>
      <c r="BA124" s="146">
        <f t="shared" si="25"/>
        <v>0</v>
      </c>
      <c r="BB124" s="146">
        <f t="shared" si="26"/>
        <v>0</v>
      </c>
      <c r="BC124" s="146">
        <f t="shared" si="27"/>
        <v>0</v>
      </c>
      <c r="BD124" s="146">
        <f t="shared" si="28"/>
        <v>0</v>
      </c>
      <c r="BE124" s="146">
        <f t="shared" si="29"/>
        <v>0</v>
      </c>
      <c r="CA124" s="177">
        <v>7</v>
      </c>
      <c r="CB124" s="177">
        <v>1002</v>
      </c>
      <c r="CZ124" s="146">
        <v>0</v>
      </c>
    </row>
    <row r="125" spans="1:104">
      <c r="A125" s="184"/>
      <c r="B125" s="185" t="s">
        <v>75</v>
      </c>
      <c r="C125" s="186" t="str">
        <f>CONCATENATE(B103," ",C103)</f>
        <v>722 Vnitřní vodovod</v>
      </c>
      <c r="D125" s="187"/>
      <c r="E125" s="188"/>
      <c r="F125" s="189"/>
      <c r="G125" s="190">
        <f>SUM(G103:G124)</f>
        <v>0</v>
      </c>
      <c r="O125" s="170">
        <v>4</v>
      </c>
      <c r="BA125" s="191">
        <f>SUM(BA103:BA124)</f>
        <v>0</v>
      </c>
      <c r="BB125" s="191">
        <f>SUM(BB103:BB124)</f>
        <v>0</v>
      </c>
      <c r="BC125" s="191">
        <f>SUM(BC103:BC124)</f>
        <v>0</v>
      </c>
      <c r="BD125" s="191">
        <f>SUM(BD103:BD124)</f>
        <v>0</v>
      </c>
      <c r="BE125" s="191">
        <f>SUM(BE103:BE124)</f>
        <v>0</v>
      </c>
    </row>
    <row r="126" spans="1:104">
      <c r="A126" s="163" t="s">
        <v>72</v>
      </c>
      <c r="B126" s="164" t="s">
        <v>273</v>
      </c>
      <c r="C126" s="165" t="s">
        <v>274</v>
      </c>
      <c r="D126" s="166"/>
      <c r="E126" s="167"/>
      <c r="F126" s="167"/>
      <c r="G126" s="168"/>
      <c r="H126" s="169"/>
      <c r="I126" s="169"/>
      <c r="O126" s="170">
        <v>1</v>
      </c>
    </row>
    <row r="127" spans="1:104">
      <c r="A127" s="171">
        <v>68</v>
      </c>
      <c r="B127" s="172" t="s">
        <v>275</v>
      </c>
      <c r="C127" s="173" t="s">
        <v>276</v>
      </c>
      <c r="D127" s="174" t="s">
        <v>136</v>
      </c>
      <c r="E127" s="175">
        <v>28</v>
      </c>
      <c r="F127" s="175">
        <v>0</v>
      </c>
      <c r="G127" s="176">
        <f>E127*F127</f>
        <v>0</v>
      </c>
      <c r="O127" s="170">
        <v>2</v>
      </c>
      <c r="AA127" s="146">
        <v>12</v>
      </c>
      <c r="AB127" s="146">
        <v>0</v>
      </c>
      <c r="AC127" s="146">
        <v>24</v>
      </c>
      <c r="AZ127" s="146">
        <v>2</v>
      </c>
      <c r="BA127" s="146">
        <f>IF(AZ127=1,G127,0)</f>
        <v>0</v>
      </c>
      <c r="BB127" s="146">
        <f>IF(AZ127=2,G127,0)</f>
        <v>0</v>
      </c>
      <c r="BC127" s="146">
        <f>IF(AZ127=3,G127,0)</f>
        <v>0</v>
      </c>
      <c r="BD127" s="146">
        <f>IF(AZ127=4,G127,0)</f>
        <v>0</v>
      </c>
      <c r="BE127" s="146">
        <f>IF(AZ127=5,G127,0)</f>
        <v>0</v>
      </c>
      <c r="CA127" s="177">
        <v>12</v>
      </c>
      <c r="CB127" s="177">
        <v>0</v>
      </c>
      <c r="CZ127" s="146">
        <v>0</v>
      </c>
    </row>
    <row r="128" spans="1:104">
      <c r="A128" s="171">
        <v>69</v>
      </c>
      <c r="B128" s="172" t="s">
        <v>277</v>
      </c>
      <c r="C128" s="173" t="s">
        <v>278</v>
      </c>
      <c r="D128" s="174" t="s">
        <v>61</v>
      </c>
      <c r="E128" s="175"/>
      <c r="F128" s="175">
        <v>0</v>
      </c>
      <c r="G128" s="176">
        <f>E128*F128</f>
        <v>0</v>
      </c>
      <c r="O128" s="170">
        <v>2</v>
      </c>
      <c r="AA128" s="146">
        <v>7</v>
      </c>
      <c r="AB128" s="146">
        <v>1002</v>
      </c>
      <c r="AC128" s="146">
        <v>5</v>
      </c>
      <c r="AZ128" s="146">
        <v>2</v>
      </c>
      <c r="BA128" s="146">
        <f>IF(AZ128=1,G128,0)</f>
        <v>0</v>
      </c>
      <c r="BB128" s="146">
        <f>IF(AZ128=2,G128,0)</f>
        <v>0</v>
      </c>
      <c r="BC128" s="146">
        <f>IF(AZ128=3,G128,0)</f>
        <v>0</v>
      </c>
      <c r="BD128" s="146">
        <f>IF(AZ128=4,G128,0)</f>
        <v>0</v>
      </c>
      <c r="BE128" s="146">
        <f>IF(AZ128=5,G128,0)</f>
        <v>0</v>
      </c>
      <c r="CA128" s="177">
        <v>7</v>
      </c>
      <c r="CB128" s="177">
        <v>1002</v>
      </c>
      <c r="CZ128" s="146">
        <v>0</v>
      </c>
    </row>
    <row r="129" spans="1:104">
      <c r="A129" s="184"/>
      <c r="B129" s="185" t="s">
        <v>75</v>
      </c>
      <c r="C129" s="186" t="str">
        <f>CONCATENATE(B126," ",C126)</f>
        <v>767 Konstrukce zámečnické</v>
      </c>
      <c r="D129" s="187"/>
      <c r="E129" s="188"/>
      <c r="F129" s="189"/>
      <c r="G129" s="190">
        <f>SUM(G126:G128)</f>
        <v>0</v>
      </c>
      <c r="O129" s="170">
        <v>4</v>
      </c>
      <c r="BA129" s="191">
        <f>SUM(BA126:BA128)</f>
        <v>0</v>
      </c>
      <c r="BB129" s="191">
        <f>SUM(BB126:BB128)</f>
        <v>0</v>
      </c>
      <c r="BC129" s="191">
        <f>SUM(BC126:BC128)</f>
        <v>0</v>
      </c>
      <c r="BD129" s="191">
        <f>SUM(BD126:BD128)</f>
        <v>0</v>
      </c>
      <c r="BE129" s="191">
        <f>SUM(BE126:BE128)</f>
        <v>0</v>
      </c>
    </row>
    <row r="130" spans="1:104">
      <c r="A130" s="163" t="s">
        <v>72</v>
      </c>
      <c r="B130" s="164" t="s">
        <v>279</v>
      </c>
      <c r="C130" s="165" t="s">
        <v>280</v>
      </c>
      <c r="D130" s="166"/>
      <c r="E130" s="167"/>
      <c r="F130" s="167"/>
      <c r="G130" s="168"/>
      <c r="H130" s="169"/>
      <c r="I130" s="169"/>
      <c r="O130" s="170">
        <v>1</v>
      </c>
    </row>
    <row r="131" spans="1:104">
      <c r="A131" s="171">
        <v>70</v>
      </c>
      <c r="B131" s="172" t="s">
        <v>281</v>
      </c>
      <c r="C131" s="173" t="s">
        <v>282</v>
      </c>
      <c r="D131" s="174" t="s">
        <v>141</v>
      </c>
      <c r="E131" s="175">
        <v>1.40882</v>
      </c>
      <c r="F131" s="175">
        <v>0</v>
      </c>
      <c r="G131" s="176">
        <f>E131*F131</f>
        <v>0</v>
      </c>
      <c r="O131" s="170">
        <v>2</v>
      </c>
      <c r="AA131" s="146">
        <v>8</v>
      </c>
      <c r="AB131" s="146">
        <v>0</v>
      </c>
      <c r="AC131" s="146">
        <v>3</v>
      </c>
      <c r="AZ131" s="146">
        <v>1</v>
      </c>
      <c r="BA131" s="146">
        <f>IF(AZ131=1,G131,0)</f>
        <v>0</v>
      </c>
      <c r="BB131" s="146">
        <f>IF(AZ131=2,G131,0)</f>
        <v>0</v>
      </c>
      <c r="BC131" s="146">
        <f>IF(AZ131=3,G131,0)</f>
        <v>0</v>
      </c>
      <c r="BD131" s="146">
        <f>IF(AZ131=4,G131,0)</f>
        <v>0</v>
      </c>
      <c r="BE131" s="146">
        <f>IF(AZ131=5,G131,0)</f>
        <v>0</v>
      </c>
      <c r="CA131" s="177">
        <v>8</v>
      </c>
      <c r="CB131" s="177">
        <v>0</v>
      </c>
      <c r="CZ131" s="146">
        <v>0</v>
      </c>
    </row>
    <row r="132" spans="1:104">
      <c r="A132" s="171">
        <v>71</v>
      </c>
      <c r="B132" s="172" t="s">
        <v>283</v>
      </c>
      <c r="C132" s="173" t="s">
        <v>284</v>
      </c>
      <c r="D132" s="174" t="s">
        <v>141</v>
      </c>
      <c r="E132" s="175">
        <v>1.40882</v>
      </c>
      <c r="F132" s="175">
        <v>0</v>
      </c>
      <c r="G132" s="176">
        <f>E132*F132</f>
        <v>0</v>
      </c>
      <c r="O132" s="170">
        <v>2</v>
      </c>
      <c r="AA132" s="146">
        <v>8</v>
      </c>
      <c r="AB132" s="146">
        <v>0</v>
      </c>
      <c r="AC132" s="146">
        <v>3</v>
      </c>
      <c r="AZ132" s="146">
        <v>1</v>
      </c>
      <c r="BA132" s="146">
        <f>IF(AZ132=1,G132,0)</f>
        <v>0</v>
      </c>
      <c r="BB132" s="146">
        <f>IF(AZ132=2,G132,0)</f>
        <v>0</v>
      </c>
      <c r="BC132" s="146">
        <f>IF(AZ132=3,G132,0)</f>
        <v>0</v>
      </c>
      <c r="BD132" s="146">
        <f>IF(AZ132=4,G132,0)</f>
        <v>0</v>
      </c>
      <c r="BE132" s="146">
        <f>IF(AZ132=5,G132,0)</f>
        <v>0</v>
      </c>
      <c r="CA132" s="177">
        <v>8</v>
      </c>
      <c r="CB132" s="177">
        <v>0</v>
      </c>
      <c r="CZ132" s="146">
        <v>0</v>
      </c>
    </row>
    <row r="133" spans="1:104">
      <c r="A133" s="184"/>
      <c r="B133" s="185" t="s">
        <v>75</v>
      </c>
      <c r="C133" s="186" t="str">
        <f>CONCATENATE(B130," ",C130)</f>
        <v>D96 Přesuny suti a vybouraných hmot</v>
      </c>
      <c r="D133" s="187"/>
      <c r="E133" s="188"/>
      <c r="F133" s="189"/>
      <c r="G133" s="190">
        <f>SUM(G130:G132)</f>
        <v>0</v>
      </c>
      <c r="O133" s="170">
        <v>4</v>
      </c>
      <c r="BA133" s="191">
        <f>SUM(BA130:BA132)</f>
        <v>0</v>
      </c>
      <c r="BB133" s="191">
        <f>SUM(BB130:BB132)</f>
        <v>0</v>
      </c>
      <c r="BC133" s="191">
        <f>SUM(BC130:BC132)</f>
        <v>0</v>
      </c>
      <c r="BD133" s="191">
        <f>SUM(BD130:BD132)</f>
        <v>0</v>
      </c>
      <c r="BE133" s="191">
        <f>SUM(BE130:BE132)</f>
        <v>0</v>
      </c>
    </row>
    <row r="134" spans="1:104">
      <c r="E134" s="146"/>
    </row>
    <row r="135" spans="1:104">
      <c r="E135" s="146"/>
    </row>
    <row r="136" spans="1:104">
      <c r="E136" s="146"/>
    </row>
    <row r="137" spans="1:104">
      <c r="E137" s="146"/>
    </row>
    <row r="138" spans="1:104">
      <c r="E138" s="146"/>
    </row>
    <row r="139" spans="1:104">
      <c r="E139" s="146"/>
    </row>
    <row r="140" spans="1:104">
      <c r="E140" s="146"/>
    </row>
    <row r="141" spans="1:104">
      <c r="E141" s="146"/>
    </row>
    <row r="142" spans="1:104">
      <c r="E142" s="146"/>
    </row>
    <row r="143" spans="1:104">
      <c r="E143" s="146"/>
    </row>
    <row r="144" spans="1:104">
      <c r="E144" s="146"/>
    </row>
    <row r="145" spans="1:7">
      <c r="E145" s="146"/>
    </row>
    <row r="146" spans="1:7">
      <c r="E146" s="146"/>
    </row>
    <row r="147" spans="1:7">
      <c r="E147" s="146"/>
    </row>
    <row r="148" spans="1:7">
      <c r="E148" s="146"/>
    </row>
    <row r="149" spans="1:7">
      <c r="E149" s="146"/>
    </row>
    <row r="150" spans="1:7">
      <c r="E150" s="146"/>
    </row>
    <row r="151" spans="1:7">
      <c r="E151" s="146"/>
    </row>
    <row r="152" spans="1:7">
      <c r="E152" s="146"/>
    </row>
    <row r="153" spans="1:7">
      <c r="E153" s="146"/>
    </row>
    <row r="154" spans="1:7">
      <c r="E154" s="146"/>
    </row>
    <row r="155" spans="1:7">
      <c r="E155" s="146"/>
    </row>
    <row r="156" spans="1:7">
      <c r="E156" s="146"/>
    </row>
    <row r="157" spans="1:7">
      <c r="A157" s="192"/>
      <c r="B157" s="192"/>
      <c r="C157" s="192"/>
      <c r="D157" s="192"/>
      <c r="E157" s="192"/>
      <c r="F157" s="192"/>
      <c r="G157" s="192"/>
    </row>
    <row r="158" spans="1:7">
      <c r="A158" s="192"/>
      <c r="B158" s="192"/>
      <c r="C158" s="192"/>
      <c r="D158" s="192"/>
      <c r="E158" s="192"/>
      <c r="F158" s="192"/>
      <c r="G158" s="192"/>
    </row>
    <row r="159" spans="1:7">
      <c r="A159" s="192"/>
      <c r="B159" s="192"/>
      <c r="C159" s="192"/>
      <c r="D159" s="192"/>
      <c r="E159" s="192"/>
      <c r="F159" s="192"/>
      <c r="G159" s="192"/>
    </row>
    <row r="160" spans="1:7">
      <c r="A160" s="192"/>
      <c r="B160" s="192"/>
      <c r="C160" s="192"/>
      <c r="D160" s="192"/>
      <c r="E160" s="192"/>
      <c r="F160" s="192"/>
      <c r="G160" s="192"/>
    </row>
    <row r="161" spans="5:5">
      <c r="E161" s="146"/>
    </row>
    <row r="162" spans="5:5">
      <c r="E162" s="146"/>
    </row>
    <row r="163" spans="5:5">
      <c r="E163" s="146"/>
    </row>
    <row r="164" spans="5:5">
      <c r="E164" s="146"/>
    </row>
    <row r="165" spans="5:5">
      <c r="E165" s="146"/>
    </row>
    <row r="166" spans="5:5">
      <c r="E166" s="146"/>
    </row>
    <row r="167" spans="5:5">
      <c r="E167" s="146"/>
    </row>
    <row r="168" spans="5:5">
      <c r="E168" s="146"/>
    </row>
    <row r="169" spans="5:5">
      <c r="E169" s="146"/>
    </row>
    <row r="170" spans="5:5">
      <c r="E170" s="146"/>
    </row>
    <row r="171" spans="5:5">
      <c r="E171" s="146"/>
    </row>
    <row r="172" spans="5:5">
      <c r="E172" s="146"/>
    </row>
    <row r="173" spans="5:5">
      <c r="E173" s="146"/>
    </row>
    <row r="174" spans="5:5">
      <c r="E174" s="146"/>
    </row>
    <row r="175" spans="5:5">
      <c r="E175" s="146"/>
    </row>
    <row r="176" spans="5:5">
      <c r="E176" s="146"/>
    </row>
    <row r="177" spans="1:5">
      <c r="E177" s="146"/>
    </row>
    <row r="178" spans="1:5">
      <c r="E178" s="146"/>
    </row>
    <row r="179" spans="1:5">
      <c r="E179" s="146"/>
    </row>
    <row r="180" spans="1:5">
      <c r="E180" s="146"/>
    </row>
    <row r="181" spans="1:5">
      <c r="E181" s="146"/>
    </row>
    <row r="182" spans="1:5">
      <c r="E182" s="146"/>
    </row>
    <row r="183" spans="1:5">
      <c r="E183" s="146"/>
    </row>
    <row r="184" spans="1:5">
      <c r="E184" s="146"/>
    </row>
    <row r="185" spans="1:5">
      <c r="E185" s="146"/>
    </row>
    <row r="186" spans="1:5">
      <c r="E186" s="146"/>
    </row>
    <row r="187" spans="1:5">
      <c r="E187" s="146"/>
    </row>
    <row r="188" spans="1:5">
      <c r="E188" s="146"/>
    </row>
    <row r="189" spans="1:5">
      <c r="E189" s="146"/>
    </row>
    <row r="190" spans="1:5">
      <c r="E190" s="146"/>
    </row>
    <row r="191" spans="1:5">
      <c r="E191" s="146"/>
    </row>
    <row r="192" spans="1:5">
      <c r="A192" s="193"/>
      <c r="B192" s="193"/>
    </row>
    <row r="193" spans="1:7">
      <c r="A193" s="192"/>
      <c r="B193" s="192"/>
      <c r="C193" s="195"/>
      <c r="D193" s="195"/>
      <c r="E193" s="196"/>
      <c r="F193" s="195"/>
      <c r="G193" s="197"/>
    </row>
    <row r="194" spans="1:7">
      <c r="A194" s="198"/>
      <c r="B194" s="198"/>
      <c r="C194" s="192"/>
      <c r="D194" s="192"/>
      <c r="E194" s="199"/>
      <c r="F194" s="192"/>
      <c r="G194" s="192"/>
    </row>
    <row r="195" spans="1:7">
      <c r="A195" s="192"/>
      <c r="B195" s="192"/>
      <c r="C195" s="192"/>
      <c r="D195" s="192"/>
      <c r="E195" s="199"/>
      <c r="F195" s="192"/>
      <c r="G195" s="192"/>
    </row>
    <row r="196" spans="1:7">
      <c r="A196" s="192"/>
      <c r="B196" s="192"/>
      <c r="C196" s="192"/>
      <c r="D196" s="192"/>
      <c r="E196" s="199"/>
      <c r="F196" s="192"/>
      <c r="G196" s="192"/>
    </row>
    <row r="197" spans="1:7">
      <c r="A197" s="192"/>
      <c r="B197" s="192"/>
      <c r="C197" s="192"/>
      <c r="D197" s="192"/>
      <c r="E197" s="199"/>
      <c r="F197" s="192"/>
      <c r="G197" s="192"/>
    </row>
    <row r="198" spans="1:7">
      <c r="A198" s="192"/>
      <c r="B198" s="192"/>
      <c r="C198" s="192"/>
      <c r="D198" s="192"/>
      <c r="E198" s="199"/>
      <c r="F198" s="192"/>
      <c r="G198" s="192"/>
    </row>
    <row r="199" spans="1:7">
      <c r="A199" s="192"/>
      <c r="B199" s="192"/>
      <c r="C199" s="192"/>
      <c r="D199" s="192"/>
      <c r="E199" s="199"/>
      <c r="F199" s="192"/>
      <c r="G199" s="192"/>
    </row>
    <row r="200" spans="1:7">
      <c r="A200" s="192"/>
      <c r="B200" s="192"/>
      <c r="C200" s="192"/>
      <c r="D200" s="192"/>
      <c r="E200" s="199"/>
      <c r="F200" s="192"/>
      <c r="G200" s="192"/>
    </row>
    <row r="201" spans="1:7">
      <c r="A201" s="192"/>
      <c r="B201" s="192"/>
      <c r="C201" s="192"/>
      <c r="D201" s="192"/>
      <c r="E201" s="199"/>
      <c r="F201" s="192"/>
      <c r="G201" s="192"/>
    </row>
    <row r="202" spans="1:7">
      <c r="A202" s="192"/>
      <c r="B202" s="192"/>
      <c r="C202" s="192"/>
      <c r="D202" s="192"/>
      <c r="E202" s="199"/>
      <c r="F202" s="192"/>
      <c r="G202" s="192"/>
    </row>
    <row r="203" spans="1:7">
      <c r="A203" s="192"/>
      <c r="B203" s="192"/>
      <c r="C203" s="192"/>
      <c r="D203" s="192"/>
      <c r="E203" s="199"/>
      <c r="F203" s="192"/>
      <c r="G203" s="192"/>
    </row>
    <row r="204" spans="1:7">
      <c r="A204" s="192"/>
      <c r="B204" s="192"/>
      <c r="C204" s="192"/>
      <c r="D204" s="192"/>
      <c r="E204" s="199"/>
      <c r="F204" s="192"/>
      <c r="G204" s="192"/>
    </row>
    <row r="205" spans="1:7">
      <c r="A205" s="192"/>
      <c r="B205" s="192"/>
      <c r="C205" s="192"/>
      <c r="D205" s="192"/>
      <c r="E205" s="199"/>
      <c r="F205" s="192"/>
      <c r="G205" s="192"/>
    </row>
    <row r="206" spans="1:7">
      <c r="A206" s="192"/>
      <c r="B206" s="192"/>
      <c r="C206" s="192"/>
      <c r="D206" s="192"/>
      <c r="E206" s="199"/>
      <c r="F206" s="192"/>
      <c r="G206" s="192"/>
    </row>
  </sheetData>
  <mergeCells count="26">
    <mergeCell ref="C11:D11"/>
    <mergeCell ref="C13:D13"/>
    <mergeCell ref="C15:D15"/>
    <mergeCell ref="A1:G1"/>
    <mergeCell ref="A3:B3"/>
    <mergeCell ref="A4:B4"/>
    <mergeCell ref="E4:G4"/>
    <mergeCell ref="C9:D9"/>
    <mergeCell ref="C48:D48"/>
    <mergeCell ref="C37:D37"/>
    <mergeCell ref="C44:D44"/>
    <mergeCell ref="C17:D17"/>
    <mergeCell ref="C18:D18"/>
    <mergeCell ref="C20:D20"/>
    <mergeCell ref="C21:D21"/>
    <mergeCell ref="C24:D24"/>
    <mergeCell ref="C110:D110"/>
    <mergeCell ref="C112:D112"/>
    <mergeCell ref="C114:D114"/>
    <mergeCell ref="C116:D116"/>
    <mergeCell ref="C57:D57"/>
    <mergeCell ref="C59:D59"/>
    <mergeCell ref="C73:D73"/>
    <mergeCell ref="C74:D74"/>
    <mergeCell ref="C75:D75"/>
    <mergeCell ref="C76:D76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BLOCK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2014-10-09T11:31:59Z</dcterms:created>
  <dcterms:modified xsi:type="dcterms:W3CDTF">2014-10-30T14:49:31Z</dcterms:modified>
</cp:coreProperties>
</file>